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LL" sheetId="17" r:id="rId1"/>
    <sheet name="Muži" sheetId="1" r:id="rId2"/>
    <sheet name="Ženy" sheetId="2" r:id="rId3"/>
    <sheet name="Masters" sheetId="7" r:id="rId4"/>
    <sheet name="zajic" sheetId="3" r:id="rId5"/>
    <sheet name="kopec" sheetId="4" r:id="rId6"/>
    <sheet name="bila_hora" sheetId="8" r:id="rId7"/>
    <sheet name="bonus" sheetId="9" r:id="rId8"/>
    <sheet name="Štramberk" sheetId="10" r:id="rId9"/>
    <sheet name="St._Jičín" sheetId="11" r:id="rId10"/>
    <sheet name="Rekovice" sheetId="12" r:id="rId11"/>
    <sheet name="Obora" sheetId="13" r:id="rId12"/>
    <sheet name="NJ_park" sheetId="14" r:id="rId13"/>
    <sheet name="Libotín" sheetId="15" r:id="rId14"/>
    <sheet name="Koupaliště" sheetId="16" r:id="rId15"/>
    <sheet name="Data" sheetId="5" r:id="rId16"/>
  </sheets>
  <externalReferences>
    <externalReference r:id="rId17"/>
  </externalReferences>
  <definedNames>
    <definedName name="_xlnm._FilterDatabase" localSheetId="3" hidden="1">Masters!$B$1:$R$45</definedName>
    <definedName name="_xlnm._FilterDatabase" localSheetId="1" hidden="1">Muži!$B$1:$R$27</definedName>
    <definedName name="_xlnm._FilterDatabase" localSheetId="2" hidden="1">Ženy!$B$1:$R$14</definedName>
  </definedNames>
  <calcPr calcId="145621"/>
</workbook>
</file>

<file path=xl/calcChain.xml><?xml version="1.0" encoding="utf-8"?>
<calcChain xmlns="http://schemas.openxmlformats.org/spreadsheetml/2006/main">
  <c r="I71" i="17" l="1"/>
  <c r="H71" i="17"/>
  <c r="G71" i="17"/>
  <c r="F71" i="17"/>
  <c r="R71" i="17" s="1"/>
  <c r="E71" i="17"/>
  <c r="D71" i="17"/>
  <c r="C71" i="17" s="1"/>
  <c r="I70" i="17"/>
  <c r="H70" i="17"/>
  <c r="G70" i="17"/>
  <c r="F70" i="17"/>
  <c r="R70" i="17" s="1"/>
  <c r="E70" i="17"/>
  <c r="D70" i="17"/>
  <c r="C70" i="17"/>
  <c r="I69" i="17"/>
  <c r="H69" i="17"/>
  <c r="G69" i="17"/>
  <c r="F69" i="17"/>
  <c r="R69" i="17" s="1"/>
  <c r="E69" i="17"/>
  <c r="D69" i="17"/>
  <c r="C69" i="17" s="1"/>
  <c r="I68" i="17"/>
  <c r="H68" i="17"/>
  <c r="G68" i="17"/>
  <c r="F68" i="17"/>
  <c r="R68" i="17" s="1"/>
  <c r="E68" i="17"/>
  <c r="D68" i="17"/>
  <c r="C68" i="17"/>
  <c r="I67" i="17"/>
  <c r="H67" i="17"/>
  <c r="G67" i="17"/>
  <c r="F67" i="17"/>
  <c r="R67" i="17" s="1"/>
  <c r="E67" i="17"/>
  <c r="D67" i="17"/>
  <c r="C67" i="17" s="1"/>
  <c r="I66" i="17"/>
  <c r="H66" i="17"/>
  <c r="G66" i="17"/>
  <c r="F66" i="17"/>
  <c r="Q66" i="17" s="1"/>
  <c r="E66" i="17"/>
  <c r="D66" i="17"/>
  <c r="C66" i="17"/>
  <c r="I65" i="17"/>
  <c r="H65" i="17"/>
  <c r="G65" i="17"/>
  <c r="F65" i="17"/>
  <c r="R65" i="17" s="1"/>
  <c r="E65" i="17"/>
  <c r="D65" i="17"/>
  <c r="C65" i="17" s="1"/>
  <c r="I64" i="17"/>
  <c r="H64" i="17"/>
  <c r="G64" i="17"/>
  <c r="F64" i="17"/>
  <c r="Q64" i="17" s="1"/>
  <c r="E64" i="17"/>
  <c r="D64" i="17"/>
  <c r="C64" i="17"/>
  <c r="I63" i="17"/>
  <c r="H63" i="17"/>
  <c r="G63" i="17"/>
  <c r="F63" i="17"/>
  <c r="R63" i="17" s="1"/>
  <c r="E63" i="17"/>
  <c r="D63" i="17"/>
  <c r="C63" i="17" s="1"/>
  <c r="I62" i="17"/>
  <c r="H62" i="17"/>
  <c r="G62" i="17"/>
  <c r="F62" i="17"/>
  <c r="R62" i="17" s="1"/>
  <c r="E62" i="17"/>
  <c r="D62" i="17"/>
  <c r="C62" i="17"/>
  <c r="I61" i="17"/>
  <c r="H61" i="17"/>
  <c r="G61" i="17"/>
  <c r="F61" i="17"/>
  <c r="R61" i="17" s="1"/>
  <c r="E61" i="17"/>
  <c r="D61" i="17"/>
  <c r="C61" i="17" s="1"/>
  <c r="I60" i="17"/>
  <c r="H60" i="17"/>
  <c r="G60" i="17"/>
  <c r="F60" i="17"/>
  <c r="R60" i="17" s="1"/>
  <c r="E60" i="17"/>
  <c r="D60" i="17"/>
  <c r="C60" i="17"/>
  <c r="I59" i="17"/>
  <c r="H59" i="17"/>
  <c r="G59" i="17"/>
  <c r="F59" i="17"/>
  <c r="R59" i="17" s="1"/>
  <c r="E59" i="17"/>
  <c r="D59" i="17"/>
  <c r="C59" i="17" s="1"/>
  <c r="I58" i="17"/>
  <c r="H58" i="17"/>
  <c r="G58" i="17"/>
  <c r="F58" i="17"/>
  <c r="Q58" i="17" s="1"/>
  <c r="E58" i="17"/>
  <c r="D58" i="17"/>
  <c r="C58" i="17"/>
  <c r="I57" i="17"/>
  <c r="H57" i="17"/>
  <c r="G57" i="17"/>
  <c r="F57" i="17"/>
  <c r="R57" i="17" s="1"/>
  <c r="E57" i="17"/>
  <c r="D57" i="17"/>
  <c r="C57" i="17" s="1"/>
  <c r="I56" i="17"/>
  <c r="H56" i="17"/>
  <c r="G56" i="17"/>
  <c r="F56" i="17"/>
  <c r="R56" i="17" s="1"/>
  <c r="E56" i="17"/>
  <c r="D56" i="17"/>
  <c r="C56" i="17"/>
  <c r="I55" i="17"/>
  <c r="H55" i="17"/>
  <c r="G55" i="17"/>
  <c r="F55" i="17"/>
  <c r="R55" i="17" s="1"/>
  <c r="E55" i="17"/>
  <c r="D55" i="17"/>
  <c r="C55" i="17" s="1"/>
  <c r="I54" i="17"/>
  <c r="H54" i="17"/>
  <c r="G54" i="17"/>
  <c r="F54" i="17"/>
  <c r="R54" i="17" s="1"/>
  <c r="E54" i="17"/>
  <c r="D54" i="17"/>
  <c r="C54" i="17"/>
  <c r="I53" i="17"/>
  <c r="H53" i="17"/>
  <c r="G53" i="17"/>
  <c r="F53" i="17"/>
  <c r="R53" i="17" s="1"/>
  <c r="E53" i="17"/>
  <c r="D53" i="17"/>
  <c r="C53" i="17" s="1"/>
  <c r="I52" i="17"/>
  <c r="H52" i="17"/>
  <c r="G52" i="17"/>
  <c r="F52" i="17"/>
  <c r="R52" i="17" s="1"/>
  <c r="E52" i="17"/>
  <c r="D52" i="17"/>
  <c r="C52" i="17"/>
  <c r="I51" i="17"/>
  <c r="H51" i="17"/>
  <c r="G51" i="17"/>
  <c r="F51" i="17"/>
  <c r="R51" i="17" s="1"/>
  <c r="E51" i="17"/>
  <c r="D51" i="17"/>
  <c r="C51" i="17" s="1"/>
  <c r="I50" i="17"/>
  <c r="H50" i="17"/>
  <c r="G50" i="17"/>
  <c r="F50" i="17"/>
  <c r="R50" i="17" s="1"/>
  <c r="E50" i="17"/>
  <c r="D50" i="17"/>
  <c r="C50" i="17"/>
  <c r="I49" i="17"/>
  <c r="H49" i="17"/>
  <c r="G49" i="17"/>
  <c r="F49" i="17"/>
  <c r="R49" i="17" s="1"/>
  <c r="E49" i="17"/>
  <c r="D49" i="17"/>
  <c r="C49" i="17" s="1"/>
  <c r="I48" i="17"/>
  <c r="H48" i="17"/>
  <c r="G48" i="17"/>
  <c r="F48" i="17"/>
  <c r="Q48" i="17" s="1"/>
  <c r="E48" i="17"/>
  <c r="D48" i="17"/>
  <c r="C48" i="17"/>
  <c r="I47" i="17"/>
  <c r="H47" i="17"/>
  <c r="G47" i="17"/>
  <c r="F47" i="17"/>
  <c r="R47" i="17" s="1"/>
  <c r="E47" i="17"/>
  <c r="D47" i="17"/>
  <c r="C47" i="17" s="1"/>
  <c r="I46" i="17"/>
  <c r="H46" i="17"/>
  <c r="G46" i="17"/>
  <c r="F46" i="17"/>
  <c r="R46" i="17" s="1"/>
  <c r="E46" i="17"/>
  <c r="D46" i="17"/>
  <c r="C46" i="17"/>
  <c r="I45" i="17"/>
  <c r="H45" i="17"/>
  <c r="G45" i="17"/>
  <c r="F45" i="17"/>
  <c r="R45" i="17" s="1"/>
  <c r="E45" i="17"/>
  <c r="D45" i="17"/>
  <c r="C45" i="17" s="1"/>
  <c r="F42" i="17"/>
  <c r="R42" i="17" s="1"/>
  <c r="E42" i="17"/>
  <c r="D42" i="17"/>
  <c r="C42" i="17" s="1"/>
  <c r="I41" i="17"/>
  <c r="H41" i="17"/>
  <c r="G41" i="17"/>
  <c r="R41" i="17" s="1"/>
  <c r="F41" i="17"/>
  <c r="Q41" i="17" s="1"/>
  <c r="E41" i="17"/>
  <c r="D41" i="17"/>
  <c r="C41" i="17"/>
  <c r="I40" i="17"/>
  <c r="H40" i="17"/>
  <c r="G40" i="17"/>
  <c r="F40" i="17"/>
  <c r="R40" i="17" s="1"/>
  <c r="E40" i="17"/>
  <c r="D40" i="17"/>
  <c r="C40" i="17" s="1"/>
  <c r="I39" i="17"/>
  <c r="H39" i="17"/>
  <c r="G39" i="17"/>
  <c r="R39" i="17" s="1"/>
  <c r="F39" i="17"/>
  <c r="Q39" i="17" s="1"/>
  <c r="E39" i="17"/>
  <c r="D39" i="17"/>
  <c r="C39" i="17"/>
  <c r="I38" i="17"/>
  <c r="H38" i="17"/>
  <c r="G38" i="17"/>
  <c r="F38" i="17"/>
  <c r="Q38" i="17" s="1"/>
  <c r="E38" i="17"/>
  <c r="D38" i="17"/>
  <c r="C38" i="17" s="1"/>
  <c r="I37" i="17"/>
  <c r="H37" i="17"/>
  <c r="G37" i="17"/>
  <c r="R37" i="17" s="1"/>
  <c r="F37" i="17"/>
  <c r="Q37" i="17" s="1"/>
  <c r="E37" i="17"/>
  <c r="D37" i="17"/>
  <c r="C37" i="17"/>
  <c r="I36" i="17"/>
  <c r="H36" i="17"/>
  <c r="G36" i="17"/>
  <c r="F36" i="17"/>
  <c r="Q36" i="17" s="1"/>
  <c r="E36" i="17"/>
  <c r="D36" i="17"/>
  <c r="C36" i="17" s="1"/>
  <c r="I35" i="17"/>
  <c r="H35" i="17"/>
  <c r="G35" i="17"/>
  <c r="R35" i="17" s="1"/>
  <c r="F35" i="17"/>
  <c r="Q35" i="17" s="1"/>
  <c r="E35" i="17"/>
  <c r="D35" i="17"/>
  <c r="C35" i="17"/>
  <c r="I34" i="17"/>
  <c r="H34" i="17"/>
  <c r="G34" i="17"/>
  <c r="F34" i="17"/>
  <c r="R34" i="17" s="1"/>
  <c r="E34" i="17"/>
  <c r="D34" i="17"/>
  <c r="C34" i="17" s="1"/>
  <c r="I33" i="17"/>
  <c r="H33" i="17"/>
  <c r="G33" i="17"/>
  <c r="R33" i="17" s="1"/>
  <c r="F33" i="17"/>
  <c r="Q33" i="17" s="1"/>
  <c r="E33" i="17"/>
  <c r="D33" i="17"/>
  <c r="C33" i="17"/>
  <c r="I32" i="17"/>
  <c r="H32" i="17"/>
  <c r="G32" i="17"/>
  <c r="F32" i="17"/>
  <c r="Q32" i="17" s="1"/>
  <c r="E32" i="17"/>
  <c r="D32" i="17"/>
  <c r="C32" i="17" s="1"/>
  <c r="I31" i="17"/>
  <c r="H31" i="17"/>
  <c r="G31" i="17"/>
  <c r="R31" i="17" s="1"/>
  <c r="F31" i="17"/>
  <c r="Q31" i="17" s="1"/>
  <c r="E31" i="17"/>
  <c r="D31" i="17"/>
  <c r="C31" i="17"/>
  <c r="I30" i="17"/>
  <c r="H30" i="17"/>
  <c r="G30" i="17"/>
  <c r="F30" i="17"/>
  <c r="R30" i="17" s="1"/>
  <c r="E30" i="17"/>
  <c r="D30" i="17"/>
  <c r="C30" i="17" s="1"/>
  <c r="I27" i="17"/>
  <c r="H27" i="17"/>
  <c r="G27" i="17"/>
  <c r="F27" i="17"/>
  <c r="R27" i="17" s="1"/>
  <c r="E27" i="17"/>
  <c r="D27" i="17"/>
  <c r="C27" i="17" s="1"/>
  <c r="I26" i="17"/>
  <c r="H26" i="17"/>
  <c r="G26" i="17"/>
  <c r="F26" i="17"/>
  <c r="R26" i="17" s="1"/>
  <c r="E26" i="17"/>
  <c r="D26" i="17"/>
  <c r="C26" i="17" s="1"/>
  <c r="I25" i="17"/>
  <c r="H25" i="17"/>
  <c r="G25" i="17"/>
  <c r="F25" i="17"/>
  <c r="R25" i="17" s="1"/>
  <c r="E25" i="17"/>
  <c r="D25" i="17"/>
  <c r="C25" i="17" s="1"/>
  <c r="I24" i="17"/>
  <c r="H24" i="17"/>
  <c r="G24" i="17"/>
  <c r="F24" i="17"/>
  <c r="R24" i="17" s="1"/>
  <c r="E24" i="17"/>
  <c r="D24" i="17"/>
  <c r="C24" i="17" s="1"/>
  <c r="I23" i="17"/>
  <c r="H23" i="17"/>
  <c r="G23" i="17"/>
  <c r="F23" i="17"/>
  <c r="R23" i="17" s="1"/>
  <c r="E23" i="17"/>
  <c r="D23" i="17"/>
  <c r="C23" i="17" s="1"/>
  <c r="I22" i="17"/>
  <c r="H22" i="17"/>
  <c r="G22" i="17"/>
  <c r="F22" i="17"/>
  <c r="R22" i="17" s="1"/>
  <c r="E22" i="17"/>
  <c r="D22" i="17"/>
  <c r="C22" i="17" s="1"/>
  <c r="I21" i="17"/>
  <c r="H21" i="17"/>
  <c r="G21" i="17"/>
  <c r="F21" i="17"/>
  <c r="R21" i="17" s="1"/>
  <c r="E21" i="17"/>
  <c r="D21" i="17"/>
  <c r="C21" i="17" s="1"/>
  <c r="I20" i="17"/>
  <c r="H20" i="17"/>
  <c r="G20" i="17"/>
  <c r="F20" i="17"/>
  <c r="R20" i="17" s="1"/>
  <c r="E20" i="17"/>
  <c r="D20" i="17"/>
  <c r="C20" i="17" s="1"/>
  <c r="I19" i="17"/>
  <c r="H19" i="17"/>
  <c r="G19" i="17"/>
  <c r="F19" i="17"/>
  <c r="R19" i="17" s="1"/>
  <c r="E19" i="17"/>
  <c r="D19" i="17"/>
  <c r="C19" i="17" s="1"/>
  <c r="I18" i="17"/>
  <c r="H18" i="17"/>
  <c r="G18" i="17"/>
  <c r="F18" i="17"/>
  <c r="R18" i="17" s="1"/>
  <c r="E18" i="17"/>
  <c r="D18" i="17"/>
  <c r="C18" i="17" s="1"/>
  <c r="I17" i="17"/>
  <c r="H17" i="17"/>
  <c r="G17" i="17"/>
  <c r="F17" i="17"/>
  <c r="R17" i="17" s="1"/>
  <c r="E17" i="17"/>
  <c r="D17" i="17"/>
  <c r="C17" i="17" s="1"/>
  <c r="I16" i="17"/>
  <c r="H16" i="17"/>
  <c r="G16" i="17"/>
  <c r="F16" i="17"/>
  <c r="R16" i="17" s="1"/>
  <c r="E16" i="17"/>
  <c r="D16" i="17"/>
  <c r="C16" i="17" s="1"/>
  <c r="I15" i="17"/>
  <c r="H15" i="17"/>
  <c r="G15" i="17"/>
  <c r="F15" i="17"/>
  <c r="R15" i="17" s="1"/>
  <c r="E15" i="17"/>
  <c r="D15" i="17"/>
  <c r="C15" i="17" s="1"/>
  <c r="I14" i="17"/>
  <c r="H14" i="17"/>
  <c r="G14" i="17"/>
  <c r="F14" i="17"/>
  <c r="R14" i="17" s="1"/>
  <c r="E14" i="17"/>
  <c r="D14" i="17"/>
  <c r="C14" i="17" s="1"/>
  <c r="I13" i="17"/>
  <c r="H13" i="17"/>
  <c r="G13" i="17"/>
  <c r="F13" i="17"/>
  <c r="R13" i="17" s="1"/>
  <c r="E13" i="17"/>
  <c r="D13" i="17"/>
  <c r="C13" i="17" s="1"/>
  <c r="I12" i="17"/>
  <c r="H12" i="17"/>
  <c r="G12" i="17"/>
  <c r="F12" i="17"/>
  <c r="R12" i="17" s="1"/>
  <c r="E12" i="17"/>
  <c r="D12" i="17"/>
  <c r="C12" i="17" s="1"/>
  <c r="I11" i="17"/>
  <c r="H11" i="17"/>
  <c r="G11" i="17"/>
  <c r="F11" i="17"/>
  <c r="R11" i="17" s="1"/>
  <c r="E11" i="17"/>
  <c r="D11" i="17"/>
  <c r="C11" i="17" s="1"/>
  <c r="I10" i="17"/>
  <c r="H10" i="17"/>
  <c r="G10" i="17"/>
  <c r="F10" i="17"/>
  <c r="R10" i="17" s="1"/>
  <c r="E10" i="17"/>
  <c r="D10" i="17"/>
  <c r="C10" i="17" s="1"/>
  <c r="I9" i="17"/>
  <c r="H9" i="17"/>
  <c r="G9" i="17"/>
  <c r="F9" i="17"/>
  <c r="R9" i="17" s="1"/>
  <c r="E9" i="17"/>
  <c r="D9" i="17"/>
  <c r="C9" i="17" s="1"/>
  <c r="I8" i="17"/>
  <c r="H8" i="17"/>
  <c r="G8" i="17"/>
  <c r="F8" i="17"/>
  <c r="R8" i="17" s="1"/>
  <c r="E8" i="17"/>
  <c r="D8" i="17"/>
  <c r="C8" i="17" s="1"/>
  <c r="I7" i="17"/>
  <c r="H7" i="17"/>
  <c r="G7" i="17"/>
  <c r="F7" i="17"/>
  <c r="R7" i="17" s="1"/>
  <c r="E7" i="17"/>
  <c r="D7" i="17"/>
  <c r="C7" i="17" s="1"/>
  <c r="I6" i="17"/>
  <c r="H6" i="17"/>
  <c r="G6" i="17"/>
  <c r="F6" i="17"/>
  <c r="R6" i="17" s="1"/>
  <c r="E6" i="17"/>
  <c r="D6" i="17"/>
  <c r="C6" i="17" s="1"/>
  <c r="I5" i="17"/>
  <c r="H5" i="17"/>
  <c r="G5" i="17"/>
  <c r="F5" i="17"/>
  <c r="R5" i="17" s="1"/>
  <c r="E5" i="17"/>
  <c r="D5" i="17"/>
  <c r="C5" i="17" s="1"/>
  <c r="I4" i="17"/>
  <c r="H4" i="17"/>
  <c r="G4" i="17"/>
  <c r="F4" i="17"/>
  <c r="R4" i="17" s="1"/>
  <c r="E4" i="17"/>
  <c r="D4" i="17"/>
  <c r="C4" i="17" s="1"/>
  <c r="I3" i="17"/>
  <c r="H3" i="17"/>
  <c r="G3" i="17"/>
  <c r="F3" i="17"/>
  <c r="R3" i="17" s="1"/>
  <c r="E3" i="17"/>
  <c r="D3" i="17"/>
  <c r="C3" i="17" s="1"/>
  <c r="I2" i="17"/>
  <c r="H2" i="17"/>
  <c r="Q2" i="17" s="1"/>
  <c r="G2" i="17"/>
  <c r="R2" i="17" s="1"/>
  <c r="E2" i="17"/>
  <c r="D2" i="17"/>
  <c r="C2" i="17"/>
  <c r="Q50" i="17" l="1"/>
  <c r="Q52" i="17"/>
  <c r="Q56" i="17"/>
  <c r="Q62" i="17"/>
  <c r="Q68" i="17"/>
  <c r="R48" i="17"/>
  <c r="R58" i="17"/>
  <c r="R64" i="17"/>
  <c r="R66" i="17"/>
  <c r="Q45" i="17"/>
  <c r="Q49" i="17"/>
  <c r="Q51" i="17"/>
  <c r="Q53" i="17"/>
  <c r="Q55" i="17"/>
  <c r="Q57" i="17"/>
  <c r="Q59" i="17"/>
  <c r="Q61" i="17"/>
  <c r="Q63" i="17"/>
  <c r="Q65" i="17"/>
  <c r="Q67" i="17"/>
  <c r="Q69" i="17"/>
  <c r="Q71" i="17"/>
  <c r="Q46" i="17"/>
  <c r="Q54" i="17"/>
  <c r="Q60" i="17"/>
  <c r="Q70" i="17"/>
  <c r="Q47" i="17"/>
  <c r="Q30" i="17"/>
  <c r="Q34" i="17"/>
  <c r="Q40" i="17"/>
  <c r="R32" i="17"/>
  <c r="R36" i="17"/>
  <c r="R38" i="17"/>
  <c r="Q42" i="17"/>
  <c r="Q3" i="17"/>
  <c r="Q4" i="17"/>
  <c r="Q6" i="17"/>
  <c r="Q8" i="17"/>
  <c r="Q10" i="17"/>
  <c r="Q12" i="17"/>
  <c r="Q14" i="17"/>
  <c r="Q16" i="17"/>
  <c r="Q18" i="17"/>
  <c r="Q20" i="17"/>
  <c r="Q22" i="17"/>
  <c r="Q24" i="17"/>
  <c r="Q26" i="17"/>
  <c r="Q5" i="17"/>
  <c r="Q7" i="17"/>
  <c r="Q9" i="17"/>
  <c r="Q11" i="17"/>
  <c r="Q13" i="17"/>
  <c r="Q15" i="17"/>
  <c r="Q17" i="17"/>
  <c r="Q19" i="17"/>
  <c r="Q21" i="17"/>
  <c r="Q23" i="17"/>
  <c r="Q25" i="17"/>
  <c r="Q27" i="17"/>
  <c r="G16" i="1"/>
  <c r="G26" i="1"/>
  <c r="G18" i="1"/>
  <c r="G24" i="1"/>
  <c r="G12" i="1"/>
  <c r="G20" i="1"/>
  <c r="G10" i="1"/>
  <c r="G27" i="1"/>
  <c r="G22" i="1"/>
  <c r="G13" i="1"/>
  <c r="G21" i="1"/>
  <c r="G19" i="1"/>
  <c r="G17" i="1"/>
  <c r="G15" i="1"/>
  <c r="G23" i="1"/>
  <c r="G25" i="1"/>
  <c r="G7" i="1"/>
  <c r="F17" i="1"/>
  <c r="F15" i="1"/>
  <c r="F23" i="1"/>
  <c r="F25" i="1"/>
  <c r="F7" i="1"/>
  <c r="F20" i="1"/>
  <c r="F10" i="1"/>
  <c r="F27" i="1"/>
  <c r="F22" i="1"/>
  <c r="F13" i="1"/>
  <c r="F21" i="1"/>
  <c r="F19" i="1"/>
  <c r="F16" i="1"/>
  <c r="F26" i="1"/>
  <c r="F18" i="1"/>
  <c r="F24" i="1"/>
  <c r="F12" i="1"/>
  <c r="D16" i="7" l="1"/>
  <c r="D19" i="7"/>
  <c r="I22" i="7"/>
  <c r="G8" i="7"/>
  <c r="D41" i="7"/>
  <c r="I45" i="7"/>
  <c r="F33" i="7"/>
  <c r="E37" i="7"/>
  <c r="E44" i="7"/>
  <c r="I7" i="7"/>
  <c r="I38" i="7"/>
  <c r="I34" i="7"/>
  <c r="H30" i="7"/>
  <c r="E36" i="7"/>
  <c r="H32" i="7"/>
  <c r="I35" i="7"/>
  <c r="I40" i="7"/>
  <c r="I20" i="7"/>
  <c r="H39" i="7"/>
  <c r="I43" i="7"/>
  <c r="H42" i="7"/>
  <c r="G28" i="7"/>
  <c r="G31" i="7"/>
  <c r="I29" i="7"/>
  <c r="F3" i="7"/>
  <c r="F5" i="7"/>
  <c r="G15" i="7"/>
  <c r="E17" i="7"/>
  <c r="F18" i="7"/>
  <c r="F2" i="7"/>
  <c r="I21" i="7"/>
  <c r="E6" i="7"/>
  <c r="H23" i="7"/>
  <c r="F24" i="7"/>
  <c r="I4" i="7"/>
  <c r="F25" i="7"/>
  <c r="F26" i="7"/>
  <c r="H27" i="7"/>
  <c r="F4" i="2"/>
  <c r="E6" i="2"/>
  <c r="F3" i="2"/>
  <c r="I5" i="2"/>
  <c r="H7" i="2"/>
  <c r="I2" i="2"/>
  <c r="G8" i="2"/>
  <c r="G9" i="2"/>
  <c r="I10" i="2"/>
  <c r="G12" i="2"/>
  <c r="D13" i="2"/>
  <c r="I11" i="2"/>
  <c r="H10" i="1"/>
  <c r="H12" i="1"/>
  <c r="H13" i="1"/>
  <c r="R13" i="1" s="1"/>
  <c r="H15" i="1"/>
  <c r="H16" i="1"/>
  <c r="H17" i="1"/>
  <c r="H18" i="1"/>
  <c r="H19" i="1"/>
  <c r="H20" i="1"/>
  <c r="H21" i="1"/>
  <c r="H22" i="1"/>
  <c r="H23" i="1"/>
  <c r="H24" i="1"/>
  <c r="H25" i="1"/>
  <c r="H26" i="1"/>
  <c r="H7" i="1"/>
  <c r="H27" i="1"/>
  <c r="I10" i="1"/>
  <c r="I12" i="1"/>
  <c r="I13" i="1"/>
  <c r="I15" i="1"/>
  <c r="I16" i="1"/>
  <c r="I17" i="1"/>
  <c r="I18" i="1"/>
  <c r="I19" i="1"/>
  <c r="I20" i="1"/>
  <c r="I21" i="1"/>
  <c r="I22" i="1"/>
  <c r="I23" i="1"/>
  <c r="I24" i="1"/>
  <c r="I25" i="1"/>
  <c r="I26" i="1"/>
  <c r="I7" i="1"/>
  <c r="I27" i="1"/>
  <c r="R27" i="1" l="1"/>
  <c r="R24" i="1"/>
  <c r="R20" i="1"/>
  <c r="R16" i="1"/>
  <c r="R10" i="1"/>
  <c r="R25" i="1"/>
  <c r="R21" i="1"/>
  <c r="R17" i="1"/>
  <c r="R12" i="1"/>
  <c r="R26" i="1"/>
  <c r="R22" i="1"/>
  <c r="R18" i="1"/>
  <c r="R7" i="1"/>
  <c r="R23" i="1"/>
  <c r="R19" i="1"/>
  <c r="R15" i="1"/>
  <c r="F14" i="7"/>
  <c r="H14" i="7"/>
  <c r="H10" i="7"/>
  <c r="G10" i="7"/>
  <c r="I10" i="7"/>
  <c r="H12" i="7"/>
  <c r="I12" i="7"/>
  <c r="G12" i="7"/>
  <c r="G11" i="7"/>
  <c r="I11" i="7"/>
  <c r="H11" i="7"/>
  <c r="E9" i="7"/>
  <c r="I9" i="7"/>
  <c r="H9" i="7"/>
  <c r="I13" i="7"/>
  <c r="H13" i="7"/>
  <c r="G13" i="7"/>
  <c r="D10" i="2"/>
  <c r="G10" i="2"/>
  <c r="D9" i="2"/>
  <c r="E4" i="2"/>
  <c r="I9" i="2"/>
  <c r="E10" i="2"/>
  <c r="E7" i="2"/>
  <c r="I6" i="2"/>
  <c r="F7" i="2"/>
  <c r="G4" i="2"/>
  <c r="H4" i="2"/>
  <c r="F5" i="2"/>
  <c r="F6" i="2"/>
  <c r="G6" i="2"/>
  <c r="H6" i="2"/>
  <c r="H12" i="2"/>
  <c r="F2" i="2"/>
  <c r="I4" i="2"/>
  <c r="E13" i="2"/>
  <c r="C13" i="2" s="1"/>
  <c r="E32" i="7"/>
  <c r="G11" i="2"/>
  <c r="F10" i="2"/>
  <c r="G3" i="2"/>
  <c r="G7" i="2"/>
  <c r="H13" i="2"/>
  <c r="I7" i="2"/>
  <c r="I13" i="2"/>
  <c r="H11" i="2"/>
  <c r="I12" i="2"/>
  <c r="I8" i="2"/>
  <c r="F11" i="2"/>
  <c r="G2" i="2"/>
  <c r="I3" i="2"/>
  <c r="E22" i="7"/>
  <c r="G38" i="7"/>
  <c r="H43" i="7"/>
  <c r="I17" i="7"/>
  <c r="I8" i="7"/>
  <c r="F8" i="7"/>
  <c r="H35" i="7"/>
  <c r="I31" i="7"/>
  <c r="G45" i="7"/>
  <c r="G34" i="7"/>
  <c r="H22" i="7"/>
  <c r="H25" i="7"/>
  <c r="H4" i="7"/>
  <c r="I36" i="7"/>
  <c r="G7" i="7"/>
  <c r="G33" i="7"/>
  <c r="H20" i="7"/>
  <c r="I28" i="7"/>
  <c r="I6" i="7"/>
  <c r="G29" i="7"/>
  <c r="G21" i="7"/>
  <c r="H24" i="7"/>
  <c r="I37" i="7"/>
  <c r="I15" i="7"/>
  <c r="G14" i="7"/>
  <c r="G40" i="7"/>
  <c r="G18" i="7"/>
  <c r="H26" i="7"/>
  <c r="I44" i="7"/>
  <c r="G22" i="7"/>
  <c r="G16" i="7"/>
  <c r="G3" i="7"/>
  <c r="G43" i="7"/>
  <c r="G9" i="7"/>
  <c r="G26" i="7"/>
  <c r="G25" i="7"/>
  <c r="G20" i="7"/>
  <c r="G35" i="7"/>
  <c r="G24" i="7"/>
  <c r="G4" i="7"/>
  <c r="G30" i="7"/>
  <c r="H8" i="7"/>
  <c r="H44" i="7"/>
  <c r="H28" i="7"/>
  <c r="H41" i="7"/>
  <c r="H17" i="7"/>
  <c r="H37" i="7"/>
  <c r="H36" i="7"/>
  <c r="H6" i="7"/>
  <c r="H31" i="7"/>
  <c r="H15" i="7"/>
  <c r="I19" i="7"/>
  <c r="I27" i="7"/>
  <c r="I2" i="7"/>
  <c r="I42" i="7"/>
  <c r="I39" i="7"/>
  <c r="I5" i="7"/>
  <c r="I23" i="7"/>
  <c r="I32" i="7"/>
  <c r="H16" i="7"/>
  <c r="H3" i="7"/>
  <c r="I41" i="7"/>
  <c r="G19" i="7"/>
  <c r="G27" i="7"/>
  <c r="G2" i="7"/>
  <c r="G42" i="7"/>
  <c r="G39" i="7"/>
  <c r="G5" i="7"/>
  <c r="G23" i="7"/>
  <c r="G32" i="7"/>
  <c r="H29" i="7"/>
  <c r="H45" i="7"/>
  <c r="H40" i="7"/>
  <c r="H38" i="7"/>
  <c r="H21" i="7"/>
  <c r="H34" i="7"/>
  <c r="H33" i="7"/>
  <c r="H7" i="7"/>
  <c r="H18" i="7"/>
  <c r="I16" i="7"/>
  <c r="I3" i="7"/>
  <c r="I26" i="7"/>
  <c r="I25" i="7"/>
  <c r="I24" i="7"/>
  <c r="I30" i="7"/>
  <c r="G44" i="7"/>
  <c r="G41" i="7"/>
  <c r="G17" i="7"/>
  <c r="G37" i="7"/>
  <c r="G36" i="7"/>
  <c r="G6" i="7"/>
  <c r="H19" i="7"/>
  <c r="H2" i="7"/>
  <c r="H5" i="7"/>
  <c r="I14" i="7"/>
  <c r="I33" i="7"/>
  <c r="I18" i="7"/>
  <c r="E8" i="7"/>
  <c r="D29" i="7"/>
  <c r="D12" i="7"/>
  <c r="D43" i="7"/>
  <c r="E30" i="7"/>
  <c r="D8" i="7"/>
  <c r="F19" i="7"/>
  <c r="F16" i="7"/>
  <c r="D10" i="7"/>
  <c r="E31" i="7"/>
  <c r="F45" i="7"/>
  <c r="R45" i="7" s="1"/>
  <c r="E13" i="7"/>
  <c r="E16" i="7"/>
  <c r="C16" i="7" s="1"/>
  <c r="F13" i="7"/>
  <c r="F22" i="7"/>
  <c r="D13" i="7"/>
  <c r="D22" i="7"/>
  <c r="E11" i="7"/>
  <c r="E23" i="7"/>
  <c r="E42" i="7"/>
  <c r="D23" i="7"/>
  <c r="F23" i="7"/>
  <c r="D7" i="7"/>
  <c r="D24" i="7"/>
  <c r="D28" i="7"/>
  <c r="E38" i="7"/>
  <c r="F44" i="7"/>
  <c r="F42" i="7"/>
  <c r="F20" i="7"/>
  <c r="R20" i="7" s="1"/>
  <c r="D44" i="7"/>
  <c r="C44" i="7" s="1"/>
  <c r="D30" i="7"/>
  <c r="F40" i="7"/>
  <c r="E2" i="7"/>
  <c r="E24" i="7"/>
  <c r="D27" i="7"/>
  <c r="D42" i="7"/>
  <c r="D35" i="7"/>
  <c r="E45" i="7"/>
  <c r="E7" i="7"/>
  <c r="F30" i="7"/>
  <c r="R30" i="7" s="1"/>
  <c r="E33" i="7"/>
  <c r="F35" i="7"/>
  <c r="F29" i="7"/>
  <c r="E43" i="7"/>
  <c r="D33" i="7"/>
  <c r="D45" i="7"/>
  <c r="D38" i="7"/>
  <c r="F34" i="7"/>
  <c r="F32" i="7"/>
  <c r="F31" i="7"/>
  <c r="F6" i="7"/>
  <c r="F17" i="7"/>
  <c r="F9" i="7"/>
  <c r="E10" i="7"/>
  <c r="E12" i="7"/>
  <c r="D15" i="7"/>
  <c r="E4" i="7"/>
  <c r="F37" i="7"/>
  <c r="R37" i="7" s="1"/>
  <c r="F38" i="7"/>
  <c r="R38" i="7" s="1"/>
  <c r="F43" i="7"/>
  <c r="F28" i="7"/>
  <c r="R28" i="7" s="1"/>
  <c r="F4" i="7"/>
  <c r="F21" i="7"/>
  <c r="F15" i="7"/>
  <c r="F12" i="7"/>
  <c r="R12" i="7" s="1"/>
  <c r="E5" i="7"/>
  <c r="E15" i="7"/>
  <c r="E27" i="7"/>
  <c r="E28" i="7"/>
  <c r="D31" i="7"/>
  <c r="F10" i="7"/>
  <c r="F36" i="7"/>
  <c r="F7" i="7"/>
  <c r="F39" i="7"/>
  <c r="F41" i="7"/>
  <c r="F27" i="7"/>
  <c r="F11" i="7"/>
  <c r="E19" i="7"/>
  <c r="C19" i="7" s="1"/>
  <c r="D37" i="7"/>
  <c r="C37" i="7" s="1"/>
  <c r="D36" i="7"/>
  <c r="C36" i="7" s="1"/>
  <c r="E34" i="7"/>
  <c r="D34" i="7"/>
  <c r="E35" i="7"/>
  <c r="D32" i="7"/>
  <c r="C32" i="7" s="1"/>
  <c r="E40" i="7"/>
  <c r="E41" i="7"/>
  <c r="C41" i="7" s="1"/>
  <c r="E26" i="7"/>
  <c r="D26" i="7"/>
  <c r="D21" i="7"/>
  <c r="E21" i="7"/>
  <c r="D20" i="7"/>
  <c r="E39" i="7"/>
  <c r="D40" i="7"/>
  <c r="E20" i="7"/>
  <c r="D39" i="7"/>
  <c r="E29" i="7"/>
  <c r="D25" i="7"/>
  <c r="D9" i="7"/>
  <c r="C9" i="7" s="1"/>
  <c r="D17" i="7"/>
  <c r="C17" i="7" s="1"/>
  <c r="D6" i="7"/>
  <c r="C6" i="7" s="1"/>
  <c r="D4" i="7"/>
  <c r="E25" i="7"/>
  <c r="D3" i="7"/>
  <c r="D14" i="7"/>
  <c r="D18" i="7"/>
  <c r="E3" i="7"/>
  <c r="D11" i="7"/>
  <c r="E14" i="7"/>
  <c r="D5" i="7"/>
  <c r="E18" i="7"/>
  <c r="D2" i="7"/>
  <c r="D6" i="2"/>
  <c r="C6" i="2" s="1"/>
  <c r="G5" i="2"/>
  <c r="H9" i="2"/>
  <c r="E9" i="2"/>
  <c r="F14" i="2"/>
  <c r="R14" i="2" s="1"/>
  <c r="H8" i="2"/>
  <c r="D5" i="2"/>
  <c r="D14" i="2"/>
  <c r="F13" i="2"/>
  <c r="F9" i="2"/>
  <c r="G13" i="2"/>
  <c r="H5" i="2"/>
  <c r="H3" i="2"/>
  <c r="H2" i="2"/>
  <c r="E8" i="2"/>
  <c r="E14" i="2"/>
  <c r="F12" i="2"/>
  <c r="F8" i="2"/>
  <c r="H10" i="2"/>
  <c r="D4" i="2"/>
  <c r="D12" i="2"/>
  <c r="E12" i="2"/>
  <c r="D8" i="2"/>
  <c r="E11" i="2"/>
  <c r="E3" i="2"/>
  <c r="D11" i="2"/>
  <c r="D3" i="2"/>
  <c r="E5" i="2"/>
  <c r="D7" i="2"/>
  <c r="D2" i="2"/>
  <c r="E2" i="2"/>
  <c r="R11" i="7" l="1"/>
  <c r="R7" i="7"/>
  <c r="R9" i="7"/>
  <c r="R32" i="7"/>
  <c r="R2" i="7"/>
  <c r="R43" i="7"/>
  <c r="R41" i="7"/>
  <c r="R10" i="7"/>
  <c r="R6" i="7"/>
  <c r="R29" i="7"/>
  <c r="R44" i="7"/>
  <c r="R19" i="7"/>
  <c r="R5" i="7"/>
  <c r="A12" i="7" s="1"/>
  <c r="R25" i="7"/>
  <c r="R3" i="7"/>
  <c r="A30" i="7" s="1"/>
  <c r="R8" i="2"/>
  <c r="R3" i="2"/>
  <c r="R18" i="7"/>
  <c r="R33" i="7"/>
  <c r="R24" i="7"/>
  <c r="R26" i="7"/>
  <c r="R5" i="2"/>
  <c r="C7" i="2"/>
  <c r="R13" i="2"/>
  <c r="R10" i="2"/>
  <c r="R4" i="2"/>
  <c r="C10" i="2"/>
  <c r="R8" i="7"/>
  <c r="R27" i="7"/>
  <c r="R36" i="7"/>
  <c r="Q15" i="7"/>
  <c r="R15" i="7"/>
  <c r="R17" i="7"/>
  <c r="R34" i="7"/>
  <c r="R40" i="7"/>
  <c r="Q42" i="7"/>
  <c r="R42" i="7"/>
  <c r="R16" i="7"/>
  <c r="R14" i="7"/>
  <c r="Q21" i="7"/>
  <c r="R21" i="7"/>
  <c r="Q22" i="7"/>
  <c r="R22" i="7"/>
  <c r="Q39" i="7"/>
  <c r="R39" i="7"/>
  <c r="Q4" i="7"/>
  <c r="R4" i="7"/>
  <c r="R31" i="7"/>
  <c r="R35" i="7"/>
  <c r="A35" i="7" s="1"/>
  <c r="R23" i="7"/>
  <c r="R13" i="7"/>
  <c r="R2" i="2"/>
  <c r="R6" i="2"/>
  <c r="R7" i="2"/>
  <c r="R12" i="2"/>
  <c r="R9" i="2"/>
  <c r="A9" i="2" s="1"/>
  <c r="R11" i="2"/>
  <c r="Q3" i="7"/>
  <c r="Q18" i="7"/>
  <c r="Q44" i="7"/>
  <c r="C4" i="2"/>
  <c r="Q9" i="2"/>
  <c r="C9" i="2"/>
  <c r="Q11" i="2"/>
  <c r="Q10" i="2"/>
  <c r="G6" i="1"/>
  <c r="F6" i="1"/>
  <c r="G8" i="1"/>
  <c r="F8" i="1"/>
  <c r="F5" i="1"/>
  <c r="G5" i="1"/>
  <c r="Q25" i="7"/>
  <c r="Q41" i="7"/>
  <c r="Q10" i="7"/>
  <c r="Q38" i="7"/>
  <c r="Q6" i="7"/>
  <c r="Q29" i="7"/>
  <c r="Q45" i="7"/>
  <c r="Q19" i="7"/>
  <c r="Q7" i="7"/>
  <c r="Q28" i="7"/>
  <c r="Q24" i="7"/>
  <c r="Q23" i="7"/>
  <c r="Q33" i="7"/>
  <c r="Q8" i="7"/>
  <c r="Q37" i="7"/>
  <c r="Q11" i="7"/>
  <c r="Q12" i="7"/>
  <c r="Q9" i="7"/>
  <c r="Q32" i="7"/>
  <c r="Q20" i="7"/>
  <c r="Q14" i="7"/>
  <c r="Q31" i="7"/>
  <c r="Q35" i="7"/>
  <c r="Q13" i="7"/>
  <c r="C14" i="2"/>
  <c r="Q27" i="7"/>
  <c r="Q36" i="7"/>
  <c r="Q43" i="7"/>
  <c r="Q17" i="7"/>
  <c r="Q34" i="7"/>
  <c r="Q30" i="7"/>
  <c r="Q40" i="7"/>
  <c r="Q16" i="7"/>
  <c r="Q5" i="7"/>
  <c r="Q26" i="7"/>
  <c r="C12" i="2"/>
  <c r="C22" i="7"/>
  <c r="C8" i="7"/>
  <c r="C5" i="2"/>
  <c r="C45" i="7"/>
  <c r="C29" i="7"/>
  <c r="C2" i="7"/>
  <c r="C23" i="7"/>
  <c r="C11" i="7"/>
  <c r="C7" i="7"/>
  <c r="C30" i="7"/>
  <c r="C33" i="7"/>
  <c r="C27" i="7"/>
  <c r="C43" i="7"/>
  <c r="C12" i="7"/>
  <c r="C42" i="7"/>
  <c r="C15" i="7"/>
  <c r="C10" i="7"/>
  <c r="C21" i="7"/>
  <c r="C31" i="7"/>
  <c r="C13" i="7"/>
  <c r="C4" i="7"/>
  <c r="C40" i="7"/>
  <c r="C38" i="7"/>
  <c r="C28" i="7"/>
  <c r="C35" i="7"/>
  <c r="C24" i="7"/>
  <c r="C26" i="7"/>
  <c r="C5" i="7"/>
  <c r="C34" i="7"/>
  <c r="C39" i="7"/>
  <c r="C20" i="7"/>
  <c r="C25" i="7"/>
  <c r="C3" i="7"/>
  <c r="Q2" i="7"/>
  <c r="C18" i="7"/>
  <c r="C14" i="7"/>
  <c r="C11" i="2"/>
  <c r="C8" i="2"/>
  <c r="C3" i="2"/>
  <c r="Q8" i="2"/>
  <c r="Q2" i="2"/>
  <c r="H8" i="1"/>
  <c r="I8" i="1"/>
  <c r="H6" i="1"/>
  <c r="Q7" i="2"/>
  <c r="I6" i="1"/>
  <c r="C2" i="2"/>
  <c r="H5" i="1"/>
  <c r="Q5" i="2"/>
  <c r="I5" i="1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9" i="9"/>
  <c r="F9" i="9"/>
  <c r="G8" i="9"/>
  <c r="F8" i="9"/>
  <c r="G6" i="9"/>
  <c r="F6" i="9"/>
  <c r="G5" i="9"/>
  <c r="F5" i="9"/>
  <c r="G4" i="9"/>
  <c r="F4" i="9"/>
  <c r="A39" i="7" l="1"/>
  <c r="A42" i="7"/>
  <c r="A27" i="7"/>
  <c r="A29" i="7"/>
  <c r="A31" i="7"/>
  <c r="A15" i="7"/>
  <c r="A8" i="7"/>
  <c r="A24" i="7"/>
  <c r="A19" i="7"/>
  <c r="A6" i="7"/>
  <c r="A32" i="7"/>
  <c r="A7" i="7"/>
  <c r="A21" i="7"/>
  <c r="A26" i="7"/>
  <c r="A41" i="7"/>
  <c r="A13" i="7"/>
  <c r="A4" i="7"/>
  <c r="A22" i="7"/>
  <c r="A14" i="7"/>
  <c r="A40" i="7"/>
  <c r="A33" i="7"/>
  <c r="A3" i="7"/>
  <c r="A45" i="7"/>
  <c r="A38" i="7"/>
  <c r="A43" i="7"/>
  <c r="A9" i="7"/>
  <c r="A11" i="7"/>
  <c r="A17" i="7"/>
  <c r="A5" i="7"/>
  <c r="A20" i="7"/>
  <c r="A23" i="7"/>
  <c r="A16" i="7"/>
  <c r="A34" i="7"/>
  <c r="A36" i="7"/>
  <c r="A18" i="7"/>
  <c r="A25" i="7"/>
  <c r="A44" i="7"/>
  <c r="A10" i="7"/>
  <c r="A2" i="7"/>
  <c r="A28" i="7"/>
  <c r="A37" i="7"/>
  <c r="A7" i="2"/>
  <c r="A4" i="2"/>
  <c r="A5" i="2"/>
  <c r="A11" i="2"/>
  <c r="A6" i="2"/>
  <c r="A10" i="2"/>
  <c r="A3" i="2"/>
  <c r="A2" i="2"/>
  <c r="A13" i="2"/>
  <c r="A14" i="2"/>
  <c r="A12" i="2"/>
  <c r="A8" i="2"/>
  <c r="R8" i="1"/>
  <c r="R6" i="1"/>
  <c r="R5" i="1"/>
  <c r="F4" i="1"/>
  <c r="G4" i="1"/>
  <c r="G2" i="1"/>
  <c r="G9" i="1"/>
  <c r="F9" i="1"/>
  <c r="F14" i="1"/>
  <c r="G14" i="1"/>
  <c r="F3" i="1"/>
  <c r="G3" i="1"/>
  <c r="G11" i="1"/>
  <c r="F11" i="1"/>
  <c r="H8" i="9"/>
  <c r="H17" i="9"/>
  <c r="H9" i="9"/>
  <c r="H12" i="9"/>
  <c r="H14" i="9"/>
  <c r="H16" i="9"/>
  <c r="I2" i="1"/>
  <c r="H2" i="1"/>
  <c r="I9" i="1"/>
  <c r="H9" i="1"/>
  <c r="I14" i="1"/>
  <c r="H14" i="1"/>
  <c r="I3" i="1"/>
  <c r="H3" i="1"/>
  <c r="I11" i="1"/>
  <c r="H11" i="1"/>
  <c r="H4" i="1"/>
  <c r="I4" i="1"/>
  <c r="H15" i="9"/>
  <c r="H6" i="9"/>
  <c r="H5" i="9"/>
  <c r="H4" i="9"/>
  <c r="H11" i="9"/>
  <c r="H13" i="9"/>
  <c r="R14" i="1" l="1"/>
  <c r="R9" i="1"/>
  <c r="R4" i="1"/>
  <c r="R3" i="1"/>
  <c r="R11" i="1"/>
  <c r="Q2" i="1"/>
  <c r="R2" i="1"/>
  <c r="A8" i="1" s="1"/>
  <c r="D5" i="1"/>
  <c r="D6" i="1"/>
  <c r="D8" i="1"/>
  <c r="D10" i="1"/>
  <c r="D12" i="1"/>
  <c r="D13" i="1"/>
  <c r="D15" i="1"/>
  <c r="D16" i="1"/>
  <c r="D17" i="1"/>
  <c r="D18" i="1"/>
  <c r="D19" i="1"/>
  <c r="D20" i="1"/>
  <c r="D21" i="1"/>
  <c r="D22" i="1"/>
  <c r="D23" i="1"/>
  <c r="D24" i="1"/>
  <c r="D25" i="1"/>
  <c r="D26" i="1"/>
  <c r="D7" i="1"/>
  <c r="D27" i="1"/>
  <c r="D2" i="1"/>
  <c r="D3" i="1"/>
  <c r="D9" i="1"/>
  <c r="D4" i="1"/>
  <c r="D11" i="1"/>
  <c r="D14" i="1"/>
  <c r="E5" i="1"/>
  <c r="E2" i="1"/>
  <c r="E3" i="1"/>
  <c r="E9" i="1"/>
  <c r="E4" i="1"/>
  <c r="E11" i="1"/>
  <c r="E14" i="1"/>
  <c r="E6" i="1"/>
  <c r="E8" i="1"/>
  <c r="E10" i="1"/>
  <c r="E12" i="1"/>
  <c r="E13" i="1"/>
  <c r="E15" i="1"/>
  <c r="E16" i="1"/>
  <c r="E17" i="1"/>
  <c r="E18" i="1"/>
  <c r="E19" i="1"/>
  <c r="E20" i="1"/>
  <c r="E21" i="1"/>
  <c r="E22" i="1"/>
  <c r="E23" i="1"/>
  <c r="E24" i="1"/>
  <c r="E25" i="1"/>
  <c r="E26" i="1"/>
  <c r="E7" i="1"/>
  <c r="E27" i="1"/>
  <c r="A11" i="1" l="1"/>
  <c r="A14" i="1"/>
  <c r="A3" i="1"/>
  <c r="A2" i="1"/>
  <c r="A13" i="1"/>
  <c r="A15" i="1"/>
  <c r="A19" i="1"/>
  <c r="A23" i="1"/>
  <c r="A7" i="1"/>
  <c r="A24" i="1"/>
  <c r="A18" i="1"/>
  <c r="A22" i="1"/>
  <c r="A26" i="1"/>
  <c r="A12" i="1"/>
  <c r="A17" i="1"/>
  <c r="A21" i="1"/>
  <c r="A25" i="1"/>
  <c r="A10" i="1"/>
  <c r="A16" i="1"/>
  <c r="A20" i="1"/>
  <c r="A27" i="1"/>
  <c r="A4" i="1"/>
  <c r="A6" i="1"/>
  <c r="A9" i="1"/>
  <c r="A5" i="1"/>
  <c r="C4" i="1"/>
  <c r="C27" i="1"/>
  <c r="C10" i="1"/>
  <c r="C24" i="1"/>
  <c r="C20" i="1"/>
  <c r="C16" i="1"/>
  <c r="C5" i="1"/>
  <c r="C6" i="1"/>
  <c r="C14" i="1"/>
  <c r="C11" i="1"/>
  <c r="C26" i="1"/>
  <c r="C22" i="1"/>
  <c r="C18" i="1"/>
  <c r="C13" i="1"/>
  <c r="C25" i="1"/>
  <c r="C21" i="1"/>
  <c r="C17" i="1"/>
  <c r="C12" i="1"/>
  <c r="C9" i="1"/>
  <c r="C7" i="1"/>
  <c r="C23" i="1"/>
  <c r="C19" i="1"/>
  <c r="C15" i="1"/>
  <c r="C8" i="1"/>
  <c r="C3" i="1"/>
  <c r="C2" i="1"/>
  <c r="A34" i="4"/>
  <c r="A36" i="4"/>
  <c r="A35" i="4"/>
  <c r="Q10" i="1"/>
  <c r="A53" i="4"/>
  <c r="A52" i="4"/>
  <c r="A49" i="4"/>
  <c r="A48" i="4"/>
  <c r="A47" i="4"/>
  <c r="A46" i="4"/>
  <c r="A43" i="4"/>
  <c r="A42" i="4"/>
  <c r="A41" i="4"/>
  <c r="A40" i="4"/>
  <c r="A39" i="4"/>
  <c r="A33" i="4"/>
  <c r="A30" i="4"/>
  <c r="A29" i="4"/>
  <c r="A28" i="4"/>
  <c r="A27" i="4"/>
  <c r="A26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Q4" i="2" l="1"/>
  <c r="Q13" i="2"/>
  <c r="Q17" i="1"/>
  <c r="Q21" i="1"/>
  <c r="Q11" i="1"/>
  <c r="Q7" i="1"/>
  <c r="Q12" i="2"/>
  <c r="Q16" i="1"/>
  <c r="Q20" i="1"/>
  <c r="Q4" i="1"/>
  <c r="Q14" i="2"/>
  <c r="Q18" i="1"/>
  <c r="Q22" i="1"/>
  <c r="Q26" i="1"/>
  <c r="Q14" i="1"/>
  <c r="Q3" i="2"/>
  <c r="Q19" i="1"/>
  <c r="Q23" i="1"/>
  <c r="Q9" i="1"/>
  <c r="Q6" i="2"/>
  <c r="Q24" i="1"/>
  <c r="Q27" i="1"/>
  <c r="Q3" i="1"/>
  <c r="Q13" i="1"/>
  <c r="Q6" i="1"/>
  <c r="Q25" i="1"/>
  <c r="Q12" i="1"/>
  <c r="Q5" i="1"/>
  <c r="Q15" i="1"/>
  <c r="Q8" i="1"/>
</calcChain>
</file>

<file path=xl/sharedStrings.xml><?xml version="1.0" encoding="utf-8"?>
<sst xmlns="http://schemas.openxmlformats.org/spreadsheetml/2006/main" count="1295" uniqueCount="246">
  <si>
    <t>Běh do vrchu Kopřivnice
13. 4. 2012</t>
  </si>
  <si>
    <t>1,67km/161m</t>
  </si>
  <si>
    <t>poř.</t>
  </si>
  <si>
    <t>jméno</t>
  </si>
  <si>
    <t>r.n.</t>
  </si>
  <si>
    <t>kat.</t>
  </si>
  <si>
    <t>klub</t>
  </si>
  <si>
    <t>čas</t>
  </si>
  <si>
    <t>AMBROS Jakub</t>
  </si>
  <si>
    <t>A</t>
  </si>
  <si>
    <t>MK Kopřivnice</t>
  </si>
  <si>
    <t>MICHNA Pavel</t>
  </si>
  <si>
    <t>ŠKAPA Marek</t>
  </si>
  <si>
    <t>B</t>
  </si>
  <si>
    <t>X-AIR Ostrava</t>
  </si>
  <si>
    <t>HANKE David</t>
  </si>
  <si>
    <t>KELLER MARTIN</t>
  </si>
  <si>
    <t>ZÁTOPEK Jiří</t>
  </si>
  <si>
    <t>C</t>
  </si>
  <si>
    <t>KORÁBEČNÝ Jakub</t>
  </si>
  <si>
    <t>PŘÍVĚTIVÝ Miroslav</t>
  </si>
  <si>
    <t>DOBEŠ Vlastimil</t>
  </si>
  <si>
    <t>TJ Valašské Meziříčí</t>
  </si>
  <si>
    <t>TOMANEC Karel</t>
  </si>
  <si>
    <t>Vinotéka Frenštát</t>
  </si>
  <si>
    <t>JELÍNEK Petr</t>
  </si>
  <si>
    <t>D</t>
  </si>
  <si>
    <t>KRAUSOVÁ Darina</t>
  </si>
  <si>
    <t>E</t>
  </si>
  <si>
    <t>KVITA Josef</t>
  </si>
  <si>
    <t>STRAKOŠ Jiří</t>
  </si>
  <si>
    <t>ŠIMEČEK Radim</t>
  </si>
  <si>
    <t>Midar Příbor</t>
  </si>
  <si>
    <t>ČABLOVÁ Kristina</t>
  </si>
  <si>
    <t>Kopřivnice</t>
  </si>
  <si>
    <t>MATUŠ Radek</t>
  </si>
  <si>
    <t>Za Groš</t>
  </si>
  <si>
    <t>KOLAŘÍK Alois</t>
  </si>
  <si>
    <t>GROŠ Štefan</t>
  </si>
  <si>
    <t>NAVARA Petr</t>
  </si>
  <si>
    <t>Muži "A"</t>
  </si>
  <si>
    <t>Muži "B"</t>
  </si>
  <si>
    <t>Muži "C"</t>
  </si>
  <si>
    <t>Muži "D"</t>
  </si>
  <si>
    <t>Ženy</t>
  </si>
  <si>
    <t>M40</t>
  </si>
  <si>
    <t>M50</t>
  </si>
  <si>
    <t>M55</t>
  </si>
  <si>
    <t>M60</t>
  </si>
  <si>
    <t>M65</t>
  </si>
  <si>
    <t>Masters</t>
  </si>
  <si>
    <t>Výsledky 5.ročníku běhu Mořkovský zajíc</t>
  </si>
  <si>
    <t>Pořadí</t>
  </si>
  <si>
    <t>Výkon</t>
  </si>
  <si>
    <t>Jméno</t>
  </si>
  <si>
    <t>Rok</t>
  </si>
  <si>
    <t>Kat.</t>
  </si>
  <si>
    <t>Klubová příslušnost</t>
  </si>
  <si>
    <t>M/Ž</t>
  </si>
  <si>
    <t>M</t>
  </si>
  <si>
    <t>Lašský běžecký klub</t>
  </si>
  <si>
    <t>X-Air Ostrava</t>
  </si>
  <si>
    <t>Tichá</t>
  </si>
  <si>
    <t>LBK Kopřivnice</t>
  </si>
  <si>
    <t>Pepa Team FM</t>
  </si>
  <si>
    <t>KHB Radegast</t>
  </si>
  <si>
    <t>HO Vsetín</t>
  </si>
  <si>
    <t>Hůrka</t>
  </si>
  <si>
    <t>Orel Veřovice</t>
  </si>
  <si>
    <t>Hukvaldy </t>
  </si>
  <si>
    <t>Tarzánie</t>
  </si>
  <si>
    <t>HO Baník Karviná</t>
  </si>
  <si>
    <t>Veselá</t>
  </si>
  <si>
    <t>Zagroš</t>
  </si>
  <si>
    <t>MK Seitl Ostrava</t>
  </si>
  <si>
    <t>1</t>
  </si>
  <si>
    <t>Novojický Kotuč</t>
  </si>
  <si>
    <t>2</t>
  </si>
  <si>
    <t>3</t>
  </si>
  <si>
    <t>Baláž Extreme Team Ostrava</t>
  </si>
  <si>
    <t>4</t>
  </si>
  <si>
    <t>5</t>
  </si>
  <si>
    <t>MTB Ondřejník</t>
  </si>
  <si>
    <t>6</t>
  </si>
  <si>
    <t>7</t>
  </si>
  <si>
    <t>8</t>
  </si>
  <si>
    <t>Frenštát</t>
  </si>
  <si>
    <t>9</t>
  </si>
  <si>
    <t>Ostrava Hrabová</t>
  </si>
  <si>
    <t>10</t>
  </si>
  <si>
    <t>11</t>
  </si>
  <si>
    <t>12</t>
  </si>
  <si>
    <t>Valašské Meziříčí</t>
  </si>
  <si>
    <t>Nový Jičín</t>
  </si>
  <si>
    <t>Multip Nový Jičín</t>
  </si>
  <si>
    <t>Bílovec</t>
  </si>
  <si>
    <t>Lokomotiva Ostrava</t>
  </si>
  <si>
    <t>TJ Rožnov pod Radh.</t>
  </si>
  <si>
    <t>KB Rybnícka Kužňa</t>
  </si>
  <si>
    <t>MK Vitche</t>
  </si>
  <si>
    <t>PJR Frenštát</t>
  </si>
  <si>
    <t>Ostrava </t>
  </si>
  <si>
    <t>Cykloklub Nový Jičín</t>
  </si>
  <si>
    <t>Tatra Kopřivnice</t>
  </si>
  <si>
    <t>Fin Club Český Těšín</t>
  </si>
  <si>
    <t>Studénka</t>
  </si>
  <si>
    <t>HO Vítkovice</t>
  </si>
  <si>
    <t>F</t>
  </si>
  <si>
    <t>Ž</t>
  </si>
  <si>
    <t>HO Kailas</t>
  </si>
  <si>
    <t>Titan SC</t>
  </si>
  <si>
    <t>G</t>
  </si>
  <si>
    <t>VZS Ostrava</t>
  </si>
  <si>
    <t>Veřovice</t>
  </si>
  <si>
    <t>JADRNÍČEK Petr</t>
  </si>
  <si>
    <t>PETRÁŠ Rostislav</t>
  </si>
  <si>
    <t>M45</t>
  </si>
  <si>
    <t>Škrabánek Petr</t>
  </si>
  <si>
    <t>ČIŽMAR Petr</t>
  </si>
  <si>
    <t>SLOWIOCZEK Roman</t>
  </si>
  <si>
    <t>BEDNAŘÍK Jiří</t>
  </si>
  <si>
    <t>PODŽORNÝ Ervín</t>
  </si>
  <si>
    <t>M70</t>
  </si>
  <si>
    <t>BALÁŽ Roman</t>
  </si>
  <si>
    <t>Mynář Jiří</t>
  </si>
  <si>
    <t>KELLER Antonín</t>
  </si>
  <si>
    <t>PISKOŘ Karel</t>
  </si>
  <si>
    <t>Seltenreich  Jan</t>
  </si>
  <si>
    <t>Vinklárek  Jiří</t>
  </si>
  <si>
    <t>Šimko  Vincent</t>
  </si>
  <si>
    <t>HARABIŠ Zbyněk</t>
  </si>
  <si>
    <t>Baar Martin</t>
  </si>
  <si>
    <t>Schvarzbacher Jan</t>
  </si>
  <si>
    <t>SKOMOROVSKÝ Stanislav</t>
  </si>
  <si>
    <t>Řeha Roman</t>
  </si>
  <si>
    <t>RECHTENBERG Karel</t>
  </si>
  <si>
    <t>Šnevajs Radomír</t>
  </si>
  <si>
    <t>Harvey Kevin</t>
  </si>
  <si>
    <t>Kotas Pavel</t>
  </si>
  <si>
    <t>Dobeš Vlastimil</t>
  </si>
  <si>
    <t>Petružela Vladimír</t>
  </si>
  <si>
    <t>Končík Petr</t>
  </si>
  <si>
    <t>BAŽANOWSKI Rostislav</t>
  </si>
  <si>
    <t>Kruliš Jiří</t>
  </si>
  <si>
    <t>Orgonik Jaroslav</t>
  </si>
  <si>
    <t>Švrček Jiří</t>
  </si>
  <si>
    <t>Volný  Jaromír</t>
  </si>
  <si>
    <t>M75</t>
  </si>
  <si>
    <t>HYVNAR Josef</t>
  </si>
  <si>
    <t>LBL</t>
  </si>
  <si>
    <t>body koef.</t>
  </si>
  <si>
    <t>BITALA Václav</t>
  </si>
  <si>
    <t>VELIČKA Aleš</t>
  </si>
  <si>
    <t>ŽIDLÍK Pavel</t>
  </si>
  <si>
    <t>MACÍČEK Radek</t>
  </si>
  <si>
    <t>JURÁK Tomáš</t>
  </si>
  <si>
    <t>SUCHÁNEK Lukáš</t>
  </si>
  <si>
    <t>KREJČÍ Lukáš</t>
  </si>
  <si>
    <t>LIPTÁK Radim</t>
  </si>
  <si>
    <t>KRPEC Lukáš</t>
  </si>
  <si>
    <t>POLÁŠEK Tomáš</t>
  </si>
  <si>
    <t>DINTER Jiří</t>
  </si>
  <si>
    <t>MERENDA Lukáš</t>
  </si>
  <si>
    <t>MAN  Jan</t>
  </si>
  <si>
    <t>KAŠPÁREK Petr</t>
  </si>
  <si>
    <t>ŠKORVÁNEK  Jiří</t>
  </si>
  <si>
    <t>KIČURA Jiří</t>
  </si>
  <si>
    <t>STANČÍK Bedřich</t>
  </si>
  <si>
    <t>LANDSBERGER Filip</t>
  </si>
  <si>
    <t>Běh na rozhlednu Bílá hora</t>
  </si>
  <si>
    <t>Krpec Lukáš</t>
  </si>
  <si>
    <t>Polášek Tomáš</t>
  </si>
  <si>
    <t>Dinter Jiří</t>
  </si>
  <si>
    <t>Merenda Lukáš</t>
  </si>
  <si>
    <t>Man  Jan</t>
  </si>
  <si>
    <t>Kašpárek Petr</t>
  </si>
  <si>
    <t>Škorvánek  Jiří</t>
  </si>
  <si>
    <t>Kičura Jiří</t>
  </si>
  <si>
    <t>Stančík Bedřich</t>
  </si>
  <si>
    <t>Landsberger Filip</t>
  </si>
  <si>
    <t>Matuš Radek</t>
  </si>
  <si>
    <t>Altenburger  Tomáš</t>
  </si>
  <si>
    <t>ESENTIEROVÁ Adéla</t>
  </si>
  <si>
    <t>KRSTEVOVÁ Andrea</t>
  </si>
  <si>
    <t>OBORNÁ Tereza</t>
  </si>
  <si>
    <t>Čablová Kristina</t>
  </si>
  <si>
    <t>Zátopková Andrea</t>
  </si>
  <si>
    <t>Kellerová Kateřina</t>
  </si>
  <si>
    <t>HÁJKOVÁ Lenka</t>
  </si>
  <si>
    <t>Hanzlová Svatava</t>
  </si>
  <si>
    <t>KUCHAŘOVÁ Libuše</t>
  </si>
  <si>
    <t>Pargačová Marcela</t>
  </si>
  <si>
    <t>Schwarzová Petra</t>
  </si>
  <si>
    <t>VROBEL Lukáš</t>
  </si>
  <si>
    <t>VROBEL Miroslav</t>
  </si>
  <si>
    <t>PAVLÍK Vít</t>
  </si>
  <si>
    <t>KRAUSOVÁ Eliška</t>
  </si>
  <si>
    <t>Galaxy Team</t>
  </si>
  <si>
    <t>rok</t>
  </si>
  <si>
    <t>Běh na rozhlednu
30. 4. 2012</t>
  </si>
  <si>
    <t>2km/197m</t>
  </si>
  <si>
    <t>PAVLÍK Vít, j</t>
  </si>
  <si>
    <t>Běh do vrchu</t>
  </si>
  <si>
    <t>celkem</t>
  </si>
  <si>
    <t>MUŽI</t>
  </si>
  <si>
    <t>ŽENY</t>
  </si>
  <si>
    <t>MASTERS</t>
  </si>
  <si>
    <t>bonus</t>
  </si>
  <si>
    <t>body</t>
  </si>
  <si>
    <t>ŠKRABÁNEK Petr</t>
  </si>
  <si>
    <t>MYNÁŘ Jiří</t>
  </si>
  <si>
    <t>SELTENREICH  Jan</t>
  </si>
  <si>
    <t>VINKLÁREK  Jiří</t>
  </si>
  <si>
    <t>ŠIMKO  Vincent</t>
  </si>
  <si>
    <t>BAAR Martin</t>
  </si>
  <si>
    <t>ŘEHA Roman</t>
  </si>
  <si>
    <t>ŠNEVAJS Radomír</t>
  </si>
  <si>
    <t>HARVEY Kevin</t>
  </si>
  <si>
    <t>KOTAS Pavel</t>
  </si>
  <si>
    <t>PETRUŽELA Vladimír</t>
  </si>
  <si>
    <t>KONČÍK Petr</t>
  </si>
  <si>
    <t>KRULIŠ Jiří</t>
  </si>
  <si>
    <t>ORGONIK Jaroslav</t>
  </si>
  <si>
    <t>ŠVRČEK Jiří</t>
  </si>
  <si>
    <t>VOLNÝ  Jaromír</t>
  </si>
  <si>
    <t>SCHVARZBACHER Jan</t>
  </si>
  <si>
    <t>Běh do vrchu Kopřivnice 13.4.</t>
  </si>
  <si>
    <t xml:space="preserve">Bonus  </t>
  </si>
  <si>
    <t>Štramberská desítka 26.5.</t>
  </si>
  <si>
    <t>Letní běh Starým Jičínem 7.7.</t>
  </si>
  <si>
    <t xml:space="preserve">Body </t>
  </si>
  <si>
    <t xml:space="preserve">Body redukovaně </t>
  </si>
  <si>
    <t>data</t>
  </si>
  <si>
    <t>Mořkovský zajíc - 17.3.</t>
  </si>
  <si>
    <t>Běh na rozhlednu Bílá hora - 30.4.</t>
  </si>
  <si>
    <t>Rekovická trojka - 4.8.</t>
  </si>
  <si>
    <t>Běh oborou - 18.8.</t>
  </si>
  <si>
    <t>Běh Novojičínským parkem - 28.9.</t>
  </si>
  <si>
    <t>Kolem Libotína - 14.10.</t>
  </si>
  <si>
    <t>Kolem koupaliště - 17.11.</t>
  </si>
  <si>
    <t>ALTENBURGER  Tomáš</t>
  </si>
  <si>
    <t>ZÁTOPKOVÁ Andrea</t>
  </si>
  <si>
    <t>KELLEROVÁ Kateřina</t>
  </si>
  <si>
    <t>SCHWARZOVÁ Petra</t>
  </si>
  <si>
    <t>HANZLOVÁ Svatava</t>
  </si>
  <si>
    <t>PARGAČOVÁ Marcela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</si>
</sst>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;@"/>
    <numFmt numFmtId="165" formatCode="h:mm:ss.0"/>
    <numFmt numFmtId="167" formatCode="#/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 Unicode MS"/>
      <family val="2"/>
      <charset val="238"/>
    </font>
    <font>
      <b/>
      <sz val="14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6"/>
        <bgColor indexed="62"/>
      </patternFill>
    </fill>
    <fill>
      <patternFill patternType="solid">
        <fgColor indexed="62"/>
        <bgColor indexed="64"/>
      </patternFill>
    </fill>
    <fill>
      <patternFill patternType="solid">
        <fgColor theme="6" tint="-0.24994659260841701"/>
        <bgColor auto="1"/>
      </patternFill>
    </fill>
    <fill>
      <gradientFill>
        <stop position="0">
          <color theme="6" tint="0.40000610370189521"/>
        </stop>
        <stop position="1">
          <color theme="6" tint="-0.25098422193060094"/>
        </stop>
      </gradientFill>
    </fill>
    <fill>
      <gradientFill>
        <stop position="0">
          <color theme="6" tint="-0.25098422193060094"/>
        </stop>
        <stop position="1">
          <color theme="6" tint="0.40000610370189521"/>
        </stop>
      </gradientFill>
    </fill>
    <fill>
      <gradientFill>
        <stop position="0">
          <color theme="4" tint="0.40000610370189521"/>
        </stop>
        <stop position="1">
          <color theme="4" tint="-0.25098422193060094"/>
        </stop>
      </gradientFill>
    </fill>
    <fill>
      <patternFill patternType="solid">
        <fgColor theme="4" tint="-0.24994659260841701"/>
        <bgColor indexed="64"/>
      </patternFill>
    </fill>
    <fill>
      <gradientFill>
        <stop position="0">
          <color theme="4" tint="-0.25098422193060094"/>
        </stop>
        <stop position="1">
          <color theme="4" tint="0.40000610370189521"/>
        </stop>
      </gradientFill>
    </fill>
    <fill>
      <gradientFill degree="180">
        <stop position="0">
          <color theme="4" tint="-0.25098422193060094"/>
        </stop>
        <stop position="1">
          <color theme="4" tint="0.40000610370189521"/>
        </stop>
      </gradientFill>
    </fill>
    <fill>
      <gradientFill>
        <stop position="0">
          <color theme="8" tint="-0.25098422193060094"/>
        </stop>
        <stop position="1">
          <color rgb="FF002060"/>
        </stop>
      </gradientFill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gradientFill>
        <stop position="0">
          <color rgb="FFFFFFFF"/>
        </stop>
        <stop position="1">
          <color theme="3" tint="0.80001220740379042"/>
        </stop>
      </gradientFill>
    </fill>
    <fill>
      <gradientFill>
        <stop position="0">
          <color theme="3" tint="0.80001220740379042"/>
        </stop>
        <stop position="1">
          <color rgb="FF4F81BD"/>
        </stop>
      </gradientFill>
    </fill>
    <fill>
      <gradientFill>
        <stop position="0">
          <color theme="3" tint="0.40000610370189521"/>
        </stop>
        <stop position="1">
          <color theme="4"/>
        </stop>
      </gradientFill>
    </fill>
    <fill>
      <gradientFill degree="180">
        <stop position="0">
          <color rgb="FFFFFFFF"/>
        </stop>
        <stop position="1">
          <color theme="3" tint="0.80001220740379042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dotted">
        <color theme="2"/>
      </right>
      <top/>
      <bottom style="thin">
        <color theme="0" tint="-4.9989318521683403E-2"/>
      </bottom>
      <diagonal/>
    </border>
    <border>
      <left style="dashDotDot">
        <color theme="0" tint="-4.9989318521683403E-2"/>
      </left>
      <right style="dashDotDot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dotted">
        <color theme="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dashDotDot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dashDotDot">
        <color theme="0" tint="-4.9989318521683403E-2"/>
      </left>
      <right style="dashDotDot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2" borderId="0" xfId="0" applyFont="1" applyFill="1" applyAlignment="1">
      <alignment horizontal="left"/>
    </xf>
    <xf numFmtId="0" fontId="0" fillId="0" borderId="0" xfId="0" applyNumberFormat="1" applyAlignment="1">
      <alignment horizontal="right" indent="1"/>
    </xf>
    <xf numFmtId="0" fontId="0" fillId="0" borderId="0" xfId="0" applyAlignment="1">
      <alignment horizontal="left"/>
    </xf>
    <xf numFmtId="47" fontId="0" fillId="0" borderId="0" xfId="0" applyNumberFormat="1" applyAlignment="1">
      <alignment horizontal="left"/>
    </xf>
    <xf numFmtId="0" fontId="4" fillId="2" borderId="0" xfId="0" applyNumberFormat="1" applyFont="1" applyFill="1" applyAlignment="1">
      <alignment horizontal="right" indent="1"/>
    </xf>
    <xf numFmtId="1" fontId="0" fillId="0" borderId="0" xfId="0" applyNumberForma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164" fontId="5" fillId="0" borderId="0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165" fontId="5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4" fillId="4" borderId="0" xfId="0" applyFont="1" applyFill="1" applyAlignment="1">
      <alignment horizontal="left"/>
    </xf>
    <xf numFmtId="1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4" borderId="0" xfId="0" applyFill="1"/>
    <xf numFmtId="0" fontId="2" fillId="4" borderId="0" xfId="0" applyFont="1" applyFill="1"/>
    <xf numFmtId="1" fontId="1" fillId="4" borderId="0" xfId="0" applyNumberFormat="1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9" fillId="4" borderId="0" xfId="0" applyFont="1" applyFill="1" applyBorder="1" applyAlignment="1">
      <alignment horizontal="center" wrapText="1"/>
    </xf>
    <xf numFmtId="0" fontId="10" fillId="4" borderId="0" xfId="0" applyFont="1" applyFill="1"/>
    <xf numFmtId="0" fontId="11" fillId="4" borderId="2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4" borderId="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1" fontId="8" fillId="3" borderId="0" xfId="0" applyNumberFormat="1" applyFont="1" applyFill="1" applyBorder="1" applyAlignment="1"/>
    <xf numFmtId="14" fontId="8" fillId="3" borderId="3" xfId="0" applyNumberFormat="1" applyFont="1" applyFill="1" applyBorder="1" applyAlignment="1"/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4" fillId="6" borderId="0" xfId="0" applyNumberFormat="1" applyFont="1" applyFill="1" applyAlignment="1">
      <alignment horizontal="right" indent="1"/>
    </xf>
    <xf numFmtId="0" fontId="0" fillId="0" borderId="0" xfId="0" applyAlignment="1">
      <alignment wrapText="1"/>
    </xf>
    <xf numFmtId="47" fontId="0" fillId="0" borderId="0" xfId="0" applyNumberFormat="1"/>
    <xf numFmtId="0" fontId="13" fillId="7" borderId="0" xfId="0" applyFont="1" applyFill="1"/>
    <xf numFmtId="0" fontId="4" fillId="7" borderId="0" xfId="0" applyFont="1" applyFill="1"/>
    <xf numFmtId="0" fontId="0" fillId="0" borderId="0" xfId="0" applyAlignment="1">
      <alignment horizontal="right" indent="1"/>
    </xf>
    <xf numFmtId="0" fontId="0" fillId="0" borderId="0" xfId="0" applyNumberFormat="1" applyAlignment="1">
      <alignment horizontal="left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/>
    <xf numFmtId="0" fontId="4" fillId="2" borderId="0" xfId="0" applyFont="1" applyFill="1" applyAlignment="1">
      <alignment horizontal="right"/>
    </xf>
    <xf numFmtId="0" fontId="3" fillId="3" borderId="0" xfId="0" applyFont="1" applyFill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right"/>
    </xf>
    <xf numFmtId="0" fontId="14" fillId="17" borderId="5" xfId="0" applyFont="1" applyFill="1" applyBorder="1" applyAlignment="1">
      <alignment horizontal="center"/>
    </xf>
    <xf numFmtId="0" fontId="15" fillId="18" borderId="6" xfId="0" applyFont="1" applyFill="1" applyBorder="1" applyAlignment="1">
      <alignment horizontal="center"/>
    </xf>
    <xf numFmtId="0" fontId="0" fillId="0" borderId="5" xfId="0" applyBorder="1"/>
    <xf numFmtId="0" fontId="1" fillId="19" borderId="4" xfId="0" applyFont="1" applyFill="1" applyBorder="1" applyAlignment="1">
      <alignment horizontal="center" vertical="center" textRotation="90" wrapText="1"/>
    </xf>
    <xf numFmtId="0" fontId="1" fillId="9" borderId="7" xfId="0" applyFont="1" applyFill="1" applyBorder="1" applyAlignment="1">
      <alignment horizontal="center" vertical="center" textRotation="90" wrapText="1"/>
    </xf>
    <xf numFmtId="0" fontId="1" fillId="8" borderId="7" xfId="0" applyFont="1" applyFill="1" applyBorder="1" applyAlignment="1">
      <alignment horizontal="center" vertical="center" textRotation="90" wrapText="1"/>
    </xf>
    <xf numFmtId="0" fontId="1" fillId="10" borderId="7" xfId="0" applyFont="1" applyFill="1" applyBorder="1" applyAlignment="1">
      <alignment horizontal="center" vertical="center" textRotation="90" wrapText="1"/>
    </xf>
    <xf numFmtId="0" fontId="1" fillId="11" borderId="7" xfId="0" applyFont="1" applyFill="1" applyBorder="1" applyAlignment="1">
      <alignment horizontal="center" vertical="center" textRotation="90" wrapText="1"/>
    </xf>
    <xf numFmtId="0" fontId="1" fillId="12" borderId="7" xfId="0" applyFont="1" applyFill="1" applyBorder="1" applyAlignment="1">
      <alignment horizontal="center" vertical="center" textRotation="90" wrapText="1"/>
    </xf>
    <xf numFmtId="0" fontId="1" fillId="13" borderId="7" xfId="0" applyFont="1" applyFill="1" applyBorder="1" applyAlignment="1">
      <alignment horizontal="center" vertical="center" textRotation="90" wrapText="1"/>
    </xf>
    <xf numFmtId="0" fontId="1" fillId="14" borderId="7" xfId="0" applyFont="1" applyFill="1" applyBorder="1" applyAlignment="1">
      <alignment horizontal="center" vertical="center" textRotation="90" wrapText="1"/>
    </xf>
    <xf numFmtId="0" fontId="1" fillId="15" borderId="7" xfId="0" applyFont="1" applyFill="1" applyBorder="1" applyAlignment="1">
      <alignment horizontal="center" vertical="center" textRotation="90" wrapText="1"/>
    </xf>
    <xf numFmtId="0" fontId="1" fillId="16" borderId="7" xfId="0" applyFont="1" applyFill="1" applyBorder="1" applyAlignment="1">
      <alignment horizontal="center" vertical="center" textRotation="90" wrapText="1"/>
    </xf>
    <xf numFmtId="0" fontId="0" fillId="17" borderId="8" xfId="0" applyFill="1" applyBorder="1" applyAlignment="1">
      <alignment vertical="center"/>
    </xf>
    <xf numFmtId="0" fontId="12" fillId="18" borderId="9" xfId="0" applyFont="1" applyFill="1" applyBorder="1" applyAlignment="1">
      <alignment horizontal="left" vertical="center"/>
    </xf>
    <xf numFmtId="0" fontId="0" fillId="0" borderId="8" xfId="0" applyBorder="1"/>
    <xf numFmtId="1" fontId="2" fillId="19" borderId="10" xfId="0" applyNumberFormat="1" applyFont="1" applyFill="1" applyBorder="1" applyAlignment="1">
      <alignment horizontal="center" vertical="center"/>
    </xf>
    <xf numFmtId="1" fontId="1" fillId="9" borderId="11" xfId="0" applyNumberFormat="1" applyFont="1" applyFill="1" applyBorder="1" applyAlignment="1">
      <alignment horizontal="center" vertical="center"/>
    </xf>
    <xf numFmtId="1" fontId="1" fillId="8" borderId="11" xfId="0" applyNumberFormat="1" applyFont="1" applyFill="1" applyBorder="1" applyAlignment="1">
      <alignment horizontal="center" vertical="center"/>
    </xf>
    <xf numFmtId="1" fontId="1" fillId="10" borderId="11" xfId="0" applyNumberFormat="1" applyFont="1" applyFill="1" applyBorder="1" applyAlignment="1">
      <alignment horizontal="center" vertical="center"/>
    </xf>
    <xf numFmtId="1" fontId="2" fillId="11" borderId="11" xfId="0" applyNumberFormat="1" applyFont="1" applyFill="1" applyBorder="1"/>
    <xf numFmtId="1" fontId="2" fillId="12" borderId="11" xfId="0" applyNumberFormat="1" applyFont="1" applyFill="1" applyBorder="1" applyAlignment="1">
      <alignment horizontal="center" vertical="center"/>
    </xf>
    <xf numFmtId="1" fontId="2" fillId="13" borderId="11" xfId="0" applyNumberFormat="1" applyFont="1" applyFill="1" applyBorder="1"/>
    <xf numFmtId="1" fontId="2" fillId="14" borderId="11" xfId="0" applyNumberFormat="1" applyFont="1" applyFill="1" applyBorder="1" applyAlignment="1">
      <alignment horizontal="center" vertical="center"/>
    </xf>
    <xf numFmtId="0" fontId="1" fillId="15" borderId="11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0" fillId="20" borderId="8" xfId="0" applyFill="1" applyBorder="1" applyAlignment="1">
      <alignment vertical="center"/>
    </xf>
    <xf numFmtId="167" fontId="0" fillId="20" borderId="8" xfId="0" applyNumberForma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_bonu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_sutr"/>
      <sheetName val="bila_hora"/>
      <sheetName val="body_ok"/>
      <sheetName val="body"/>
    </sheetNames>
    <sheetDataSet>
      <sheetData sheetId="0">
        <row r="4">
          <cell r="B4" t="str">
            <v>AMBROS Jakub</v>
          </cell>
          <cell r="C4">
            <v>1987</v>
          </cell>
          <cell r="D4" t="str">
            <v>A</v>
          </cell>
          <cell r="E4" t="str">
            <v>MK Kopřivnice</v>
          </cell>
          <cell r="F4">
            <v>5.0810185185185186E-3</v>
          </cell>
        </row>
        <row r="5">
          <cell r="B5" t="str">
            <v>MICHNA Pavel</v>
          </cell>
          <cell r="C5">
            <v>1975</v>
          </cell>
          <cell r="D5" t="str">
            <v>A</v>
          </cell>
          <cell r="E5" t="str">
            <v>MK Kopřivnice</v>
          </cell>
          <cell r="F5">
            <v>5.6782407407407406E-3</v>
          </cell>
        </row>
        <row r="6">
          <cell r="B6" t="str">
            <v>ŠKAPA Marek</v>
          </cell>
          <cell r="C6">
            <v>1971</v>
          </cell>
          <cell r="D6" t="str">
            <v>B</v>
          </cell>
          <cell r="E6" t="str">
            <v>X-AIR Ostrava</v>
          </cell>
          <cell r="F6">
            <v>5.7546296296296304E-3</v>
          </cell>
        </row>
        <row r="7">
          <cell r="B7" t="str">
            <v>HANKE David</v>
          </cell>
          <cell r="C7">
            <v>1971</v>
          </cell>
          <cell r="D7" t="str">
            <v>B</v>
          </cell>
          <cell r="E7" t="str">
            <v>MK Kopřivnice</v>
          </cell>
          <cell r="F7">
            <v>5.8819444444444457E-3</v>
          </cell>
        </row>
        <row r="8">
          <cell r="B8" t="str">
            <v>KELLER MARTIN</v>
          </cell>
          <cell r="C8">
            <v>1978</v>
          </cell>
          <cell r="D8" t="str">
            <v>A</v>
          </cell>
          <cell r="E8" t="str">
            <v>MK Kopřivnice</v>
          </cell>
          <cell r="F8">
            <v>5.9421296296296297E-3</v>
          </cell>
        </row>
        <row r="9">
          <cell r="B9" t="str">
            <v>ZÁTOPEK Jiří</v>
          </cell>
          <cell r="C9">
            <v>1960</v>
          </cell>
          <cell r="D9" t="str">
            <v>C</v>
          </cell>
          <cell r="E9" t="str">
            <v>MK Kopřivnice</v>
          </cell>
          <cell r="F9">
            <v>6.2708333333333331E-3</v>
          </cell>
        </row>
        <row r="10">
          <cell r="B10" t="str">
            <v>KORÁBEČNÝ Jakub</v>
          </cell>
          <cell r="C10">
            <v>1980</v>
          </cell>
          <cell r="D10" t="str">
            <v>A</v>
          </cell>
          <cell r="F10">
            <v>6.7708333333333336E-3</v>
          </cell>
        </row>
        <row r="11">
          <cell r="B11" t="str">
            <v>PŘÍVĚTIVÝ Miroslav</v>
          </cell>
          <cell r="C11">
            <v>1953</v>
          </cell>
          <cell r="D11" t="str">
            <v>C</v>
          </cell>
          <cell r="E11" t="str">
            <v>MK Kopřivnice</v>
          </cell>
          <cell r="F11">
            <v>6.797453703703704E-3</v>
          </cell>
        </row>
        <row r="12">
          <cell r="B12" t="str">
            <v>DOBEŠ Vlastimil</v>
          </cell>
          <cell r="C12">
            <v>1970</v>
          </cell>
          <cell r="D12" t="str">
            <v>B</v>
          </cell>
          <cell r="E12" t="str">
            <v>TJ Valašské Meziříčí</v>
          </cell>
          <cell r="F12">
            <v>6.9629629629629633E-3</v>
          </cell>
        </row>
        <row r="13">
          <cell r="B13" t="str">
            <v>TOMANEC Karel</v>
          </cell>
          <cell r="C13">
            <v>1958</v>
          </cell>
          <cell r="D13" t="str">
            <v>C</v>
          </cell>
          <cell r="E13" t="str">
            <v>Vinotéka Frenštát</v>
          </cell>
          <cell r="F13">
            <v>7.2106481481481475E-3</v>
          </cell>
        </row>
        <row r="14">
          <cell r="B14" t="str">
            <v>JELÍNEK Petr</v>
          </cell>
          <cell r="C14">
            <v>1952</v>
          </cell>
          <cell r="D14" t="str">
            <v>D</v>
          </cell>
          <cell r="E14" t="str">
            <v>MK Kopřivnice</v>
          </cell>
          <cell r="F14">
            <v>7.2453703703703708E-3</v>
          </cell>
        </row>
        <row r="15">
          <cell r="B15" t="str">
            <v>KRAUSOVÁ Darina</v>
          </cell>
          <cell r="C15">
            <v>1974</v>
          </cell>
          <cell r="D15" t="str">
            <v>E</v>
          </cell>
          <cell r="E15" t="str">
            <v>MK Kopřivnice</v>
          </cell>
          <cell r="F15">
            <v>7.2847222222222228E-3</v>
          </cell>
        </row>
        <row r="16">
          <cell r="B16" t="str">
            <v>KVITA Josef</v>
          </cell>
          <cell r="C16">
            <v>1951</v>
          </cell>
          <cell r="D16" t="str">
            <v>D</v>
          </cell>
          <cell r="E16" t="str">
            <v>MK Kopřivnice</v>
          </cell>
          <cell r="F16">
            <v>7.3819444444444444E-3</v>
          </cell>
        </row>
        <row r="17">
          <cell r="B17" t="str">
            <v>STRAKOŠ Jiří</v>
          </cell>
          <cell r="C17">
            <v>1950</v>
          </cell>
          <cell r="D17" t="str">
            <v>D</v>
          </cell>
          <cell r="E17" t="str">
            <v>MK Kopřivnice</v>
          </cell>
          <cell r="F17">
            <v>7.4791666666666661E-3</v>
          </cell>
        </row>
        <row r="18">
          <cell r="B18" t="str">
            <v>ŠIMEČEK Radim</v>
          </cell>
          <cell r="C18">
            <v>1969</v>
          </cell>
          <cell r="D18" t="str">
            <v>B</v>
          </cell>
          <cell r="E18" t="str">
            <v>Midar Příbor</v>
          </cell>
          <cell r="F18">
            <v>7.5451388888888894E-3</v>
          </cell>
        </row>
        <row r="19">
          <cell r="B19" t="str">
            <v>ČABLOVÁ Kristina</v>
          </cell>
          <cell r="C19">
            <v>1987</v>
          </cell>
          <cell r="D19" t="str">
            <v>E</v>
          </cell>
          <cell r="E19" t="str">
            <v>Kopřivnice</v>
          </cell>
          <cell r="F19">
            <v>7.8067129629629632E-3</v>
          </cell>
        </row>
        <row r="20">
          <cell r="B20" t="str">
            <v>MATUŠ Radek</v>
          </cell>
          <cell r="C20">
            <v>1981</v>
          </cell>
          <cell r="D20" t="str">
            <v>A</v>
          </cell>
          <cell r="E20" t="str">
            <v>Za Groš</v>
          </cell>
          <cell r="F20">
            <v>8.0486111111111105E-3</v>
          </cell>
        </row>
        <row r="21">
          <cell r="B21" t="str">
            <v>KOLAŘÍK Alois</v>
          </cell>
          <cell r="C21">
            <v>1955</v>
          </cell>
          <cell r="D21" t="str">
            <v>C</v>
          </cell>
          <cell r="E21" t="str">
            <v>MK Kopřivnice</v>
          </cell>
          <cell r="F21">
            <v>8.355324074074074E-3</v>
          </cell>
        </row>
        <row r="22">
          <cell r="B22" t="str">
            <v>GROŠ Štefan</v>
          </cell>
          <cell r="C22">
            <v>1961</v>
          </cell>
          <cell r="D22" t="str">
            <v>C</v>
          </cell>
          <cell r="E22" t="str">
            <v>Za Groš</v>
          </cell>
          <cell r="F22">
            <v>8.7824074074074072E-3</v>
          </cell>
        </row>
        <row r="23">
          <cell r="B23" t="str">
            <v>NAVARA Petr</v>
          </cell>
          <cell r="C23">
            <v>1945</v>
          </cell>
          <cell r="D23" t="str">
            <v>D</v>
          </cell>
          <cell r="E23" t="str">
            <v>MK Kopřivnice</v>
          </cell>
          <cell r="F23">
            <v>9.2465277777777771E-3</v>
          </cell>
        </row>
      </sheetData>
      <sheetData sheetId="1">
        <row r="4">
          <cell r="B4" t="str">
            <v>KELLER MARTIN</v>
          </cell>
          <cell r="C4">
            <v>1978</v>
          </cell>
          <cell r="D4" t="str">
            <v>A</v>
          </cell>
          <cell r="E4" t="str">
            <v>MK Kopřivnice</v>
          </cell>
          <cell r="F4">
            <v>6.7013888888888887E-3</v>
          </cell>
        </row>
        <row r="5">
          <cell r="B5" t="str">
            <v>HANKE David</v>
          </cell>
          <cell r="C5">
            <v>1971</v>
          </cell>
          <cell r="D5" t="str">
            <v>B</v>
          </cell>
          <cell r="E5" t="str">
            <v>MK Kopřivnice</v>
          </cell>
          <cell r="F5">
            <v>6.875E-3</v>
          </cell>
        </row>
        <row r="6">
          <cell r="B6" t="str">
            <v>ŠKAPA Marek</v>
          </cell>
          <cell r="C6">
            <v>1971</v>
          </cell>
          <cell r="D6" t="str">
            <v>B</v>
          </cell>
          <cell r="E6" t="str">
            <v>X-AIR Ostrava</v>
          </cell>
          <cell r="F6">
            <v>6.9907407407407409E-3</v>
          </cell>
        </row>
        <row r="7">
          <cell r="B7" t="str">
            <v>ZÁTOPEK Jiří</v>
          </cell>
          <cell r="C7">
            <v>1960</v>
          </cell>
          <cell r="D7" t="str">
            <v>C</v>
          </cell>
          <cell r="E7" t="str">
            <v>MK Kopřivnice</v>
          </cell>
          <cell r="F7">
            <v>7.083333333333333E-3</v>
          </cell>
        </row>
        <row r="8">
          <cell r="B8" t="str">
            <v>MICHNA Pavel</v>
          </cell>
          <cell r="C8">
            <v>1975</v>
          </cell>
          <cell r="D8" t="str">
            <v>A</v>
          </cell>
          <cell r="E8" t="str">
            <v>MK Kopřivnice</v>
          </cell>
          <cell r="F8">
            <v>7.0949074074074074E-3</v>
          </cell>
        </row>
        <row r="9">
          <cell r="B9" t="str">
            <v>VROBEL Lukáš</v>
          </cell>
          <cell r="C9">
            <v>1986</v>
          </cell>
          <cell r="D9" t="str">
            <v>A</v>
          </cell>
          <cell r="E9" t="str">
            <v>Veřovice</v>
          </cell>
          <cell r="F9">
            <v>7.7314814814814815E-3</v>
          </cell>
        </row>
        <row r="10">
          <cell r="B10" t="str">
            <v>VROBEL Miroslav</v>
          </cell>
          <cell r="C10">
            <v>1961</v>
          </cell>
          <cell r="D10" t="str">
            <v>C</v>
          </cell>
          <cell r="E10" t="str">
            <v>MK Kopřivnice</v>
          </cell>
          <cell r="F10">
            <v>7.9976851851851858E-3</v>
          </cell>
        </row>
        <row r="11">
          <cell r="B11" t="str">
            <v>DOBEŠ Vlastimil</v>
          </cell>
          <cell r="C11">
            <v>1970</v>
          </cell>
          <cell r="D11" t="str">
            <v>B</v>
          </cell>
          <cell r="E11" t="str">
            <v>TJ Valašské Meziříčí</v>
          </cell>
          <cell r="F11">
            <v>8.0555555555555554E-3</v>
          </cell>
        </row>
        <row r="12">
          <cell r="B12" t="str">
            <v>KVITA Josef</v>
          </cell>
          <cell r="C12">
            <v>1951</v>
          </cell>
          <cell r="D12" t="str">
            <v>D</v>
          </cell>
          <cell r="E12" t="str">
            <v>MK Kopřivnice</v>
          </cell>
          <cell r="F12">
            <v>8.5995370370370375E-3</v>
          </cell>
        </row>
        <row r="13">
          <cell r="B13" t="str">
            <v>JELÍNEK Petr</v>
          </cell>
          <cell r="C13">
            <v>1952</v>
          </cell>
          <cell r="D13" t="str">
            <v>D</v>
          </cell>
          <cell r="E13" t="str">
            <v>MK Kopřivnice</v>
          </cell>
          <cell r="F13">
            <v>8.7152777777777784E-3</v>
          </cell>
        </row>
        <row r="14">
          <cell r="B14" t="str">
            <v>KRAUSOVÁ Darina</v>
          </cell>
          <cell r="C14">
            <v>1974</v>
          </cell>
          <cell r="D14" t="str">
            <v>E</v>
          </cell>
          <cell r="E14" t="str">
            <v>MK Kopřivnice</v>
          </cell>
          <cell r="F14">
            <v>8.9351851851851849E-3</v>
          </cell>
        </row>
        <row r="15">
          <cell r="B15" t="str">
            <v>MATUŠ Radek</v>
          </cell>
          <cell r="C15">
            <v>1981</v>
          </cell>
          <cell r="D15" t="str">
            <v>A</v>
          </cell>
          <cell r="E15" t="str">
            <v>Za Groš</v>
          </cell>
          <cell r="F15">
            <v>9.3518518518518525E-3</v>
          </cell>
        </row>
        <row r="16">
          <cell r="B16" t="str">
            <v>ČABLOVÁ Kristina</v>
          </cell>
          <cell r="C16">
            <v>1987</v>
          </cell>
          <cell r="D16" t="str">
            <v>E</v>
          </cell>
          <cell r="E16" t="str">
            <v>MK Kopřivnice</v>
          </cell>
          <cell r="F16">
            <v>9.3981481481481485E-3</v>
          </cell>
        </row>
        <row r="17">
          <cell r="B17" t="str">
            <v>PAVLÍK Vít</v>
          </cell>
          <cell r="C17">
            <v>1973</v>
          </cell>
          <cell r="D17" t="str">
            <v>A</v>
          </cell>
          <cell r="E17" t="str">
            <v>Galaxy Team</v>
          </cell>
          <cell r="F17">
            <v>9.8379629629629633E-3</v>
          </cell>
        </row>
        <row r="18">
          <cell r="B18" t="str">
            <v>GROŠ Štefan</v>
          </cell>
          <cell r="C18">
            <v>1961</v>
          </cell>
          <cell r="D18" t="str">
            <v>C</v>
          </cell>
          <cell r="E18" t="str">
            <v>Za Groš</v>
          </cell>
          <cell r="F18">
            <v>1.0520833333333333E-2</v>
          </cell>
        </row>
        <row r="19">
          <cell r="B19" t="str">
            <v>PAVLÍK Vít</v>
          </cell>
          <cell r="D19" t="str">
            <v>A</v>
          </cell>
          <cell r="E19" t="str">
            <v>Kopřivnice</v>
          </cell>
          <cell r="F19">
            <v>1.1446759259259259E-2</v>
          </cell>
        </row>
        <row r="20">
          <cell r="B20" t="str">
            <v>KRAUSOVÁ Eliška</v>
          </cell>
          <cell r="C20">
            <v>2001</v>
          </cell>
          <cell r="D20" t="str">
            <v>E</v>
          </cell>
          <cell r="E20" t="str">
            <v>Nový Jičín</v>
          </cell>
          <cell r="F20">
            <v>1.8055555555555554E-2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topLeftCell="A13" workbookViewId="0">
      <selection activeCell="B44" sqref="B44"/>
    </sheetView>
  </sheetViews>
  <sheetFormatPr defaultColWidth="15.7109375" defaultRowHeight="15" x14ac:dyDescent="0.25"/>
  <cols>
    <col min="1" max="1" width="5.140625" style="15" customWidth="1"/>
    <col min="2" max="2" width="18.140625" style="58" bestFit="1" customWidth="1"/>
    <col min="3" max="3" width="18.5703125" style="59" bestFit="1" customWidth="1"/>
    <col min="4" max="4" width="18.140625" style="15" hidden="1" customWidth="1"/>
    <col min="5" max="5" width="20.42578125" style="15" hidden="1" customWidth="1"/>
    <col min="6" max="6" width="6.7109375" style="69" customWidth="1"/>
    <col min="7" max="19" width="6.7109375" style="15" customWidth="1"/>
    <col min="20" max="16384" width="15.7109375" style="15"/>
  </cols>
  <sheetData>
    <row r="1" spans="1:18" ht="125.25" customHeight="1" x14ac:dyDescent="0.25">
      <c r="A1" s="101"/>
      <c r="B1" s="75" t="s">
        <v>3</v>
      </c>
      <c r="C1" s="76" t="s">
        <v>232</v>
      </c>
      <c r="D1" s="77"/>
      <c r="E1" s="77"/>
      <c r="F1" s="78" t="s">
        <v>233</v>
      </c>
      <c r="G1" s="79" t="s">
        <v>226</v>
      </c>
      <c r="H1" s="80" t="s">
        <v>234</v>
      </c>
      <c r="I1" s="81" t="s">
        <v>227</v>
      </c>
      <c r="J1" s="82" t="s">
        <v>228</v>
      </c>
      <c r="K1" s="83" t="s">
        <v>229</v>
      </c>
      <c r="L1" s="84" t="s">
        <v>235</v>
      </c>
      <c r="M1" s="85" t="s">
        <v>236</v>
      </c>
      <c r="N1" s="83" t="s">
        <v>237</v>
      </c>
      <c r="O1" s="84" t="s">
        <v>238</v>
      </c>
      <c r="P1" s="85" t="s">
        <v>239</v>
      </c>
      <c r="Q1" s="86" t="s">
        <v>230</v>
      </c>
      <c r="R1" s="87" t="s">
        <v>231</v>
      </c>
    </row>
    <row r="2" spans="1:18" x14ac:dyDescent="0.25">
      <c r="A2" s="102">
        <v>1</v>
      </c>
      <c r="B2" s="88" t="s">
        <v>16</v>
      </c>
      <c r="C2" s="89" t="str">
        <f>D2&amp;", "&amp;E2</f>
        <v>1978, MK Kopřivnice</v>
      </c>
      <c r="D2" s="90">
        <f>VLOOKUP(B2,Data!$A:$C,2,0)</f>
        <v>1978</v>
      </c>
      <c r="E2" s="90" t="str">
        <f>VLOOKUP(B2,Data!$A:$C,3,0)</f>
        <v>MK Kopřivnice</v>
      </c>
      <c r="F2" s="91">
        <v>5</v>
      </c>
      <c r="G2" s="92">
        <f>IFERROR(VLOOKUP(B2,kopec!$B$26:$G$30,6,0),"")</f>
        <v>18</v>
      </c>
      <c r="H2" s="93">
        <f>IFERROR(VLOOKUP(B2,bila_hora!$B$23:$G$28,6,0),"")</f>
        <v>25</v>
      </c>
      <c r="I2" s="94">
        <f>IFERROR(VLOOKUP(B2,bonus!$B$4:$I$6,8,0),"")</f>
        <v>30</v>
      </c>
      <c r="J2" s="95"/>
      <c r="K2" s="96"/>
      <c r="L2" s="97"/>
      <c r="M2" s="98"/>
      <c r="N2" s="96"/>
      <c r="O2" s="97"/>
      <c r="P2" s="98"/>
      <c r="Q2" s="99">
        <f>SUM(F2:P2)</f>
        <v>78</v>
      </c>
      <c r="R2" s="100">
        <f>IF(COUNT(F2:H2,J2:P2)&gt;9,SUM(F2:P2)-MIN(SMALL(F2:H2,1),SMALL(J2:P2,1)),SUM(F2:P2))</f>
        <v>78</v>
      </c>
    </row>
    <row r="3" spans="1:18" x14ac:dyDescent="0.25">
      <c r="A3" s="102">
        <v>2</v>
      </c>
      <c r="B3" s="88" t="s">
        <v>11</v>
      </c>
      <c r="C3" s="89" t="str">
        <f>D3&amp;", "&amp;E3</f>
        <v>1975, MK Kopřivnice</v>
      </c>
      <c r="D3" s="90">
        <f>VLOOKUP(B3,Data!$A:$C,2,0)</f>
        <v>1975</v>
      </c>
      <c r="E3" s="90" t="str">
        <f>VLOOKUP(B3,Data!$A:$C,3,0)</f>
        <v>MK Kopřivnice</v>
      </c>
      <c r="F3" s="91" t="str">
        <f>IFERROR(VLOOKUP(B3,zajic!$B$4:$H$25,7,0),"")</f>
        <v/>
      </c>
      <c r="G3" s="92">
        <f>IFERROR(VLOOKUP(B3,kopec!$B$26:$G$30,6,0),"")</f>
        <v>20</v>
      </c>
      <c r="H3" s="93">
        <f>IFERROR(VLOOKUP(B3,bila_hora!$B$23:$G$28,6,0),"")</f>
        <v>20</v>
      </c>
      <c r="I3" s="94">
        <f>IFERROR(VLOOKUP(B3,bonus!$B$4:$I$6,8,0),"")</f>
        <v>25</v>
      </c>
      <c r="J3" s="95"/>
      <c r="K3" s="96"/>
      <c r="L3" s="97"/>
      <c r="M3" s="98"/>
      <c r="N3" s="96"/>
      <c r="O3" s="97"/>
      <c r="P3" s="98"/>
      <c r="Q3" s="99">
        <f>SUM(F3:P3)</f>
        <v>65</v>
      </c>
      <c r="R3" s="100">
        <f>IF(COUNT(F3:H3,J3:P3)&gt;9,SUM(F3:P3)-MIN(SMALL(F3:H3,1),SMALL(J3:P3,1)),SUM(F3:P3))</f>
        <v>65</v>
      </c>
    </row>
    <row r="4" spans="1:18" x14ac:dyDescent="0.25">
      <c r="A4" s="102">
        <v>3</v>
      </c>
      <c r="B4" s="88" t="s">
        <v>35</v>
      </c>
      <c r="C4" s="89" t="str">
        <f>D4&amp;", "&amp;E4</f>
        <v>1981, Zagroš</v>
      </c>
      <c r="D4" s="90">
        <f>VLOOKUP(B4,Data!$A:$C,2,0)</f>
        <v>1981</v>
      </c>
      <c r="E4" s="90" t="str">
        <f>VLOOKUP(B4,Data!$A:$C,3,0)</f>
        <v>Zagroš</v>
      </c>
      <c r="F4" s="91">
        <f>IFERROR(VLOOKUP(B4,zajic!$B$4:$H$25,7,0),"")</f>
        <v>0</v>
      </c>
      <c r="G4" s="92">
        <f>IFERROR(VLOOKUP(B4,kopec!$B$26:$G$30,6,0),"")</f>
        <v>16</v>
      </c>
      <c r="H4" s="93">
        <f>IFERROR(VLOOKUP(B4,bila_hora!$B$23:$G$28,6,0),"")</f>
        <v>17</v>
      </c>
      <c r="I4" s="94">
        <f>IFERROR(VLOOKUP(B4,bonus!$B$4:$I$6,8,0),"")</f>
        <v>20</v>
      </c>
      <c r="J4" s="95"/>
      <c r="K4" s="96"/>
      <c r="L4" s="97"/>
      <c r="M4" s="98"/>
      <c r="N4" s="96"/>
      <c r="O4" s="97"/>
      <c r="P4" s="98"/>
      <c r="Q4" s="99">
        <f>SUM(F4:P4)</f>
        <v>53</v>
      </c>
      <c r="R4" s="100">
        <f>IF(COUNT(F4:H4,J4:P4)&gt;9,SUM(F4:P4)-MIN(SMALL(F4:H4,1),SMALL(J4:P4,1)),SUM(F4:P4))</f>
        <v>53</v>
      </c>
    </row>
    <row r="5" spans="1:18" x14ac:dyDescent="0.25">
      <c r="A5" s="102">
        <v>4</v>
      </c>
      <c r="B5" s="88" t="s">
        <v>8</v>
      </c>
      <c r="C5" s="89" t="str">
        <f>D5&amp;", "&amp;E5</f>
        <v>1987, MK Kopřivnice</v>
      </c>
      <c r="D5" s="90">
        <f>VLOOKUP(B5,Data!$A:$C,2,0)</f>
        <v>1987</v>
      </c>
      <c r="E5" s="90" t="str">
        <f>VLOOKUP(B5,Data!$A:$C,3,0)</f>
        <v>MK Kopřivnice</v>
      </c>
      <c r="F5" s="91">
        <f>IFERROR(VLOOKUP(B5,zajic!$B$4:$H$25,7,0),"")</f>
        <v>25</v>
      </c>
      <c r="G5" s="92">
        <f>IFERROR(VLOOKUP(B5,kopec!$B$26:$G$30,6,0),"")</f>
        <v>25</v>
      </c>
      <c r="H5" s="93" t="str">
        <f>IFERROR(VLOOKUP(B5,bila_hora!$B$23:$G$28,6,0),"")</f>
        <v/>
      </c>
      <c r="I5" s="94" t="str">
        <f>IFERROR(VLOOKUP(B5,bonus!$B$4:$I$6,8,0),"")</f>
        <v/>
      </c>
      <c r="J5" s="95"/>
      <c r="K5" s="96"/>
      <c r="L5" s="97"/>
      <c r="M5" s="98"/>
      <c r="N5" s="96"/>
      <c r="O5" s="97"/>
      <c r="P5" s="98"/>
      <c r="Q5" s="99">
        <f>SUM(F5:P5)</f>
        <v>50</v>
      </c>
      <c r="R5" s="100">
        <f>IF(COUNT(F5:H5,J5:P5)&gt;9,SUM(F5:P5)-MIN(SMALL(F5:H5,1),SMALL(J5:P5,1)),SUM(F5:P5))</f>
        <v>50</v>
      </c>
    </row>
    <row r="6" spans="1:18" x14ac:dyDescent="0.25">
      <c r="A6" s="102">
        <v>5</v>
      </c>
      <c r="B6" s="88" t="s">
        <v>151</v>
      </c>
      <c r="C6" s="89" t="str">
        <f>D6&amp;", "&amp;E6</f>
        <v>1977, Lašský běžecký klub</v>
      </c>
      <c r="D6" s="90">
        <f>VLOOKUP(B6,Data!$A:$C,2,0)</f>
        <v>1977</v>
      </c>
      <c r="E6" s="90" t="str">
        <f>VLOOKUP(B6,Data!$A:$C,3,0)</f>
        <v>Lašský běžecký klub</v>
      </c>
      <c r="F6" s="91">
        <f>IFERROR(VLOOKUP(B6,zajic!$B$4:$H$25,7,0),"")</f>
        <v>20</v>
      </c>
      <c r="G6" s="92" t="str">
        <f>IFERROR(VLOOKUP(B6,kopec!$B$26:$G$30,6,0),"")</f>
        <v/>
      </c>
      <c r="H6" s="93" t="str">
        <f>IFERROR(VLOOKUP(B6,bila_hora!$B$23:$G$28,6,0),"")</f>
        <v/>
      </c>
      <c r="I6" s="94" t="str">
        <f>IFERROR(VLOOKUP(B6,bonus!$B$4:$I$6,8,0),"")</f>
        <v/>
      </c>
      <c r="J6" s="95"/>
      <c r="K6" s="96"/>
      <c r="L6" s="97"/>
      <c r="M6" s="98"/>
      <c r="N6" s="96"/>
      <c r="O6" s="97"/>
      <c r="P6" s="98"/>
      <c r="Q6" s="99">
        <f>SUM(F6:P6)</f>
        <v>20</v>
      </c>
      <c r="R6" s="100">
        <f>IF(COUNT(F6:H6,J6:P6)&gt;9,SUM(F6:P6)-MIN(SMALL(F6:H6,1),SMALL(J6:P6,1)),SUM(F6:P6))</f>
        <v>20</v>
      </c>
    </row>
    <row r="7" spans="1:18" x14ac:dyDescent="0.25">
      <c r="A7" s="102">
        <v>6</v>
      </c>
      <c r="B7" s="88" t="s">
        <v>19</v>
      </c>
      <c r="C7" s="89" t="str">
        <f>D7&amp;", "&amp;E7</f>
        <v>1980, Veselá</v>
      </c>
      <c r="D7" s="90">
        <f>VLOOKUP(B7,Data!$A:$C,2,0)</f>
        <v>1980</v>
      </c>
      <c r="E7" s="90" t="str">
        <f>VLOOKUP(B7,Data!$A:$C,3,0)</f>
        <v>Veselá</v>
      </c>
      <c r="F7" s="91">
        <f>IFERROR(VLOOKUP(B7,zajic!$B$4:$H$25,7,0),"")</f>
        <v>2</v>
      </c>
      <c r="G7" s="92">
        <f>IFERROR(VLOOKUP(B7,kopec!$B$26:$G$30,6,0),"")</f>
        <v>17</v>
      </c>
      <c r="H7" s="93" t="str">
        <f>IFERROR(VLOOKUP(B7,bila_hora!$B$23:$G$28,6,0),"")</f>
        <v/>
      </c>
      <c r="I7" s="94" t="str">
        <f>IFERROR(VLOOKUP(B7,bonus!$B$4:$I$6,8,0),"")</f>
        <v/>
      </c>
      <c r="J7" s="95"/>
      <c r="K7" s="96"/>
      <c r="L7" s="97"/>
      <c r="M7" s="98"/>
      <c r="N7" s="96"/>
      <c r="O7" s="97"/>
      <c r="P7" s="98"/>
      <c r="Q7" s="99">
        <f>SUM(F7:P7)</f>
        <v>19</v>
      </c>
      <c r="R7" s="100">
        <f>IF(COUNT(F7:H7,J7:P7)&gt;9,SUM(F7:P7)-MIN(SMALL(F7:H7,1),SMALL(J7:P7,1)),SUM(F7:P7))</f>
        <v>19</v>
      </c>
    </row>
    <row r="8" spans="1:18" x14ac:dyDescent="0.25">
      <c r="A8" s="102">
        <v>7</v>
      </c>
      <c r="B8" s="88" t="s">
        <v>152</v>
      </c>
      <c r="C8" s="89" t="str">
        <f>D8&amp;", "&amp;E8</f>
        <v>1973, X-Air Ostrava</v>
      </c>
      <c r="D8" s="90">
        <f>VLOOKUP(B8,Data!$A:$C,2,0)</f>
        <v>1973</v>
      </c>
      <c r="E8" s="90" t="str">
        <f>VLOOKUP(B8,Data!$A:$C,3,0)</f>
        <v>X-Air Ostrava</v>
      </c>
      <c r="F8" s="91">
        <f>IFERROR(VLOOKUP(B8,zajic!$B$4:$H$25,7,0),"")</f>
        <v>18</v>
      </c>
      <c r="G8" s="92" t="str">
        <f>IFERROR(VLOOKUP(B8,kopec!$B$26:$G$30,6,0),"")</f>
        <v/>
      </c>
      <c r="H8" s="93" t="str">
        <f>IFERROR(VLOOKUP(B8,bila_hora!$B$23:$G$28,6,0),"")</f>
        <v/>
      </c>
      <c r="I8" s="94" t="str">
        <f>IFERROR(VLOOKUP(B8,bonus!$B$4:$I$6,8,0),"")</f>
        <v/>
      </c>
      <c r="J8" s="95"/>
      <c r="K8" s="96"/>
      <c r="L8" s="97"/>
      <c r="M8" s="98"/>
      <c r="N8" s="96"/>
      <c r="O8" s="97"/>
      <c r="P8" s="98"/>
      <c r="Q8" s="99">
        <f>SUM(F8:P8)</f>
        <v>18</v>
      </c>
      <c r="R8" s="100">
        <f>IF(COUNT(F8:H8,J8:P8)&gt;9,SUM(F8:P8)-MIN(SMALL(F8:H8,1),SMALL(J8:P8,1)),SUM(F8:P8))</f>
        <v>18</v>
      </c>
    </row>
    <row r="9" spans="1:18" x14ac:dyDescent="0.25">
      <c r="A9" s="102">
        <v>8</v>
      </c>
      <c r="B9" s="88" t="s">
        <v>193</v>
      </c>
      <c r="C9" s="89" t="str">
        <f>D9&amp;", "&amp;E9</f>
        <v>1986, Veřovice</v>
      </c>
      <c r="D9" s="90">
        <f>VLOOKUP(B9,Data!$A:$C,2,0)</f>
        <v>1986</v>
      </c>
      <c r="E9" s="90" t="str">
        <f>VLOOKUP(B9,Data!$A:$C,3,0)</f>
        <v>Veřovice</v>
      </c>
      <c r="F9" s="91" t="str">
        <f>IFERROR(VLOOKUP(B9,zajic!$B$4:$H$25,7,0),"")</f>
        <v/>
      </c>
      <c r="G9" s="92" t="str">
        <f>IFERROR(VLOOKUP(B9,kopec!$B$26:$G$30,6,0),"")</f>
        <v/>
      </c>
      <c r="H9" s="93">
        <f>IFERROR(VLOOKUP(B9,bila_hora!$B$23:$G$28,6,0),"")</f>
        <v>18</v>
      </c>
      <c r="I9" s="94" t="str">
        <f>IFERROR(VLOOKUP(B9,bonus!$B$4:$I$6,8,0),"")</f>
        <v/>
      </c>
      <c r="J9" s="95"/>
      <c r="K9" s="96"/>
      <c r="L9" s="97"/>
      <c r="M9" s="98"/>
      <c r="N9" s="96"/>
      <c r="O9" s="97"/>
      <c r="P9" s="98"/>
      <c r="Q9" s="99">
        <f>SUM(F9:P9)</f>
        <v>18</v>
      </c>
      <c r="R9" s="100">
        <f>IF(COUNT(F9:H9,J9:P9)&gt;9,SUM(F9:P9)-MIN(SMALL(F9:H9,1),SMALL(J9:P9,1)),SUM(F9:P9))</f>
        <v>18</v>
      </c>
    </row>
    <row r="10" spans="1:18" x14ac:dyDescent="0.25">
      <c r="A10" s="102">
        <v>9</v>
      </c>
      <c r="B10" s="88" t="s">
        <v>159</v>
      </c>
      <c r="C10" s="89" t="str">
        <f>D10&amp;", "&amp;E10</f>
        <v>1979, Tichá</v>
      </c>
      <c r="D10" s="90">
        <f>VLOOKUP(B10,Data!$A:$C,2,0)</f>
        <v>1979</v>
      </c>
      <c r="E10" s="90" t="str">
        <f>VLOOKUP(B10,Data!$A:$C,3,0)</f>
        <v>Tichá</v>
      </c>
      <c r="F10" s="91">
        <f>IFERROR(VLOOKUP(B10,zajic!$B$4:$H$25,7,0),"")</f>
        <v>17</v>
      </c>
      <c r="G10" s="92" t="str">
        <f>IFERROR(VLOOKUP(B10,kopec!$B$26:$G$30,6,0),"")</f>
        <v/>
      </c>
      <c r="H10" s="93" t="str">
        <f>IFERROR(VLOOKUP(B10,bila_hora!$B$23:$G$28,6,0),"")</f>
        <v/>
      </c>
      <c r="I10" s="94" t="str">
        <f>IFERROR(VLOOKUP(B10,bonus!$B$4:$I$6,8,0),"")</f>
        <v/>
      </c>
      <c r="J10" s="95"/>
      <c r="K10" s="96"/>
      <c r="L10" s="97"/>
      <c r="M10" s="98"/>
      <c r="N10" s="96"/>
      <c r="O10" s="97"/>
      <c r="P10" s="98"/>
      <c r="Q10" s="99">
        <f>SUM(F10:P10)</f>
        <v>17</v>
      </c>
      <c r="R10" s="100">
        <f>IF(COUNT(F10:H10,J10:P10)&gt;9,SUM(F10:P10)-MIN(SMALL(F10:H10,1),SMALL(J10:P10,1)),SUM(F10:P10))</f>
        <v>17</v>
      </c>
    </row>
    <row r="11" spans="1:18" x14ac:dyDescent="0.25">
      <c r="A11" s="102">
        <v>10</v>
      </c>
      <c r="B11" s="88" t="s">
        <v>195</v>
      </c>
      <c r="C11" s="89" t="str">
        <f>D11&amp;", "&amp;E11</f>
        <v>1973, Galaxy Team</v>
      </c>
      <c r="D11" s="90">
        <f>VLOOKUP(B11,Data!$A:$C,2,0)</f>
        <v>1973</v>
      </c>
      <c r="E11" s="90" t="str">
        <f>VLOOKUP(B11,Data!$A:$C,3,0)</f>
        <v>Galaxy Team</v>
      </c>
      <c r="F11" s="91" t="str">
        <f>IFERROR(VLOOKUP(B11,zajic!$B$4:$H$25,7,0),"")</f>
        <v/>
      </c>
      <c r="G11" s="92" t="str">
        <f>IFERROR(VLOOKUP(B11,kopec!$B$26:$G$30,6,0),"")</f>
        <v/>
      </c>
      <c r="H11" s="93">
        <f>IFERROR(VLOOKUP(B11,bila_hora!$B$23:$G$28,6,0),"")</f>
        <v>16</v>
      </c>
      <c r="I11" s="94" t="str">
        <f>IFERROR(VLOOKUP(B11,bonus!$B$4:$I$6,8,0),"")</f>
        <v/>
      </c>
      <c r="J11" s="95"/>
      <c r="K11" s="96"/>
      <c r="L11" s="97"/>
      <c r="M11" s="98"/>
      <c r="N11" s="96"/>
      <c r="O11" s="97"/>
      <c r="P11" s="98"/>
      <c r="Q11" s="99">
        <f>SUM(F11:P11)</f>
        <v>16</v>
      </c>
      <c r="R11" s="100">
        <f>IF(COUNT(F11:H11,J11:P11)&gt;9,SUM(F11:P11)-MIN(SMALL(F11:H11,1),SMALL(J11:P11,1)),SUM(F11:P11))</f>
        <v>16</v>
      </c>
    </row>
    <row r="12" spans="1:18" x14ac:dyDescent="0.25">
      <c r="A12" s="102">
        <v>11</v>
      </c>
      <c r="B12" s="88" t="s">
        <v>153</v>
      </c>
      <c r="C12" s="89" t="str">
        <f>D12&amp;", "&amp;E12</f>
        <v>1977, MK Kopřivnice</v>
      </c>
      <c r="D12" s="90">
        <f>VLOOKUP(B12,Data!$A:$C,2,0)</f>
        <v>1977</v>
      </c>
      <c r="E12" s="90" t="str">
        <f>VLOOKUP(B12,Data!$A:$C,3,0)</f>
        <v>MK Kopřivnice</v>
      </c>
      <c r="F12" s="91">
        <f>IFERROR(VLOOKUP(B12,zajic!$B$4:$H$25,7,0),"")</f>
        <v>16</v>
      </c>
      <c r="G12" s="92" t="str">
        <f>IFERROR(VLOOKUP(B12,kopec!$B$26:$G$30,6,0),"")</f>
        <v/>
      </c>
      <c r="H12" s="93" t="str">
        <f>IFERROR(VLOOKUP(B12,bila_hora!$B$23:$G$28,6,0),"")</f>
        <v/>
      </c>
      <c r="I12" s="94" t="str">
        <f>IFERROR(VLOOKUP(B12,bonus!$B$4:$I$6,8,0),"")</f>
        <v/>
      </c>
      <c r="J12" s="95"/>
      <c r="K12" s="96"/>
      <c r="L12" s="97"/>
      <c r="M12" s="98"/>
      <c r="N12" s="96"/>
      <c r="O12" s="97"/>
      <c r="P12" s="98"/>
      <c r="Q12" s="99">
        <f>SUM(F12:P12)</f>
        <v>16</v>
      </c>
      <c r="R12" s="100">
        <f>IF(COUNT(F12:H12,J12:P12)&gt;9,SUM(F12:P12)-MIN(SMALL(F12:H12,1),SMALL(J12:P12,1)),SUM(F12:P12))</f>
        <v>16</v>
      </c>
    </row>
    <row r="13" spans="1:18" x14ac:dyDescent="0.25">
      <c r="A13" s="102">
        <v>12</v>
      </c>
      <c r="B13" s="88" t="s">
        <v>154</v>
      </c>
      <c r="C13" s="89" t="str">
        <f>D13&amp;", "&amp;E13</f>
        <v>1975, Lašský běžecký klub</v>
      </c>
      <c r="D13" s="90">
        <f>VLOOKUP(B13,Data!$A:$C,2,0)</f>
        <v>1975</v>
      </c>
      <c r="E13" s="90" t="str">
        <f>VLOOKUP(B13,Data!$A:$C,3,0)</f>
        <v>Lašský běžecký klub</v>
      </c>
      <c r="F13" s="91">
        <f>IFERROR(VLOOKUP(B13,zajic!$B$4:$H$25,7,0),"")</f>
        <v>15</v>
      </c>
      <c r="G13" s="92" t="str">
        <f>IFERROR(VLOOKUP(B13,kopec!$B$26:$G$30,6,0),"")</f>
        <v/>
      </c>
      <c r="H13" s="93" t="str">
        <f>IFERROR(VLOOKUP(B13,bila_hora!$B$23:$G$28,6,0),"")</f>
        <v/>
      </c>
      <c r="I13" s="94" t="str">
        <f>IFERROR(VLOOKUP(B13,bonus!$B$4:$I$6,8,0),"")</f>
        <v/>
      </c>
      <c r="J13" s="95"/>
      <c r="K13" s="96"/>
      <c r="L13" s="97"/>
      <c r="M13" s="98"/>
      <c r="N13" s="96"/>
      <c r="O13" s="97"/>
      <c r="P13" s="98"/>
      <c r="Q13" s="99">
        <f>SUM(F13:P13)</f>
        <v>15</v>
      </c>
      <c r="R13" s="100">
        <f>IF(COUNT(F13:H13,J13:P13)&gt;9,SUM(F13:P13)-MIN(SMALL(F13:H13,1),SMALL(J13:P13,1)),SUM(F13:P13))</f>
        <v>15</v>
      </c>
    </row>
    <row r="14" spans="1:18" x14ac:dyDescent="0.25">
      <c r="A14" s="102">
        <v>13</v>
      </c>
      <c r="B14" s="88" t="s">
        <v>201</v>
      </c>
      <c r="C14" s="89" t="str">
        <f>D14&amp;", "&amp;E14</f>
        <v>0, Kopřivnice</v>
      </c>
      <c r="D14" s="90">
        <f>VLOOKUP(B14,Data!$A:$C,2,0)</f>
        <v>0</v>
      </c>
      <c r="E14" s="90" t="str">
        <f>VLOOKUP(B14,Data!$A:$C,3,0)</f>
        <v>Kopřivnice</v>
      </c>
      <c r="F14" s="91" t="str">
        <f>IFERROR(VLOOKUP(B14,zajic!$B$4:$H$25,7,0),"")</f>
        <v/>
      </c>
      <c r="G14" s="92" t="str">
        <f>IFERROR(VLOOKUP(B14,kopec!$B$26:$G$30,6,0),"")</f>
        <v/>
      </c>
      <c r="H14" s="93">
        <f>IFERROR(VLOOKUP(B14,bila_hora!$B$23:$G$28,6,0),"")</f>
        <v>15</v>
      </c>
      <c r="I14" s="94" t="str">
        <f>IFERROR(VLOOKUP(B14,bonus!$B$4:$I$6,8,0),"")</f>
        <v/>
      </c>
      <c r="J14" s="95"/>
      <c r="K14" s="96"/>
      <c r="L14" s="97"/>
      <c r="M14" s="98"/>
      <c r="N14" s="96"/>
      <c r="O14" s="97"/>
      <c r="P14" s="98"/>
      <c r="Q14" s="99">
        <f>SUM(F14:P14)</f>
        <v>15</v>
      </c>
      <c r="R14" s="100">
        <f>IF(COUNT(F14:H14,J14:P14)&gt;9,SUM(F14:P14)-MIN(SMALL(F14:H14,1),SMALL(J14:P14,1)),SUM(F14:P14))</f>
        <v>15</v>
      </c>
    </row>
    <row r="15" spans="1:18" x14ac:dyDescent="0.25">
      <c r="A15" s="102">
        <v>14</v>
      </c>
      <c r="B15" s="88" t="s">
        <v>155</v>
      </c>
      <c r="C15" s="89" t="str">
        <f>D15&amp;", "&amp;E15</f>
        <v>1975, MK Kopřivnice</v>
      </c>
      <c r="D15" s="90">
        <f>VLOOKUP(B15,Data!$A:$C,2,0)</f>
        <v>1975</v>
      </c>
      <c r="E15" s="90" t="str">
        <f>VLOOKUP(B15,Data!$A:$C,3,0)</f>
        <v>MK Kopřivnice</v>
      </c>
      <c r="F15" s="91">
        <f>IFERROR(VLOOKUP(B15,zajic!$B$4:$H$25,7,0),"")</f>
        <v>14</v>
      </c>
      <c r="G15" s="92" t="str">
        <f>IFERROR(VLOOKUP(B15,kopec!$B$26:$G$30,6,0),"")</f>
        <v/>
      </c>
      <c r="H15" s="93" t="str">
        <f>IFERROR(VLOOKUP(B15,bila_hora!$B$23:$G$28,6,0),"")</f>
        <v/>
      </c>
      <c r="I15" s="94" t="str">
        <f>IFERROR(VLOOKUP(B15,bonus!$B$4:$I$6,8,0),"")</f>
        <v/>
      </c>
      <c r="J15" s="95"/>
      <c r="K15" s="96"/>
      <c r="L15" s="97"/>
      <c r="M15" s="98"/>
      <c r="N15" s="96"/>
      <c r="O15" s="97"/>
      <c r="P15" s="98"/>
      <c r="Q15" s="99">
        <f>SUM(F15:P15)</f>
        <v>14</v>
      </c>
      <c r="R15" s="100">
        <f>IF(COUNT(F15:H15,J15:P15)&gt;9,SUM(F15:P15)-MIN(SMALL(F15:H15,1),SMALL(J15:P15,1)),SUM(F15:P15))</f>
        <v>14</v>
      </c>
    </row>
    <row r="16" spans="1:18" x14ac:dyDescent="0.25">
      <c r="A16" s="102">
        <v>15</v>
      </c>
      <c r="B16" s="88" t="s">
        <v>160</v>
      </c>
      <c r="C16" s="89" t="str">
        <f>D16&amp;", "&amp;E16</f>
        <v>1984, LBK Kopřivnice</v>
      </c>
      <c r="D16" s="90">
        <f>VLOOKUP(B16,Data!$A:$C,2,0)</f>
        <v>1984</v>
      </c>
      <c r="E16" s="90" t="str">
        <f>VLOOKUP(B16,Data!$A:$C,3,0)</f>
        <v>LBK Kopřivnice</v>
      </c>
      <c r="F16" s="91">
        <f>IFERROR(VLOOKUP(B16,zajic!$B$4:$H$25,7,0),"")</f>
        <v>13</v>
      </c>
      <c r="G16" s="92" t="str">
        <f>IFERROR(VLOOKUP(B16,kopec!$B$26:$G$30,6,0),"")</f>
        <v/>
      </c>
      <c r="H16" s="93" t="str">
        <f>IFERROR(VLOOKUP(B16,bila_hora!$B$23:$G$28,6,0),"")</f>
        <v/>
      </c>
      <c r="I16" s="94" t="str">
        <f>IFERROR(VLOOKUP(B16,bonus!$B$4:$I$6,8,0),"")</f>
        <v/>
      </c>
      <c r="J16" s="95"/>
      <c r="K16" s="96"/>
      <c r="L16" s="97"/>
      <c r="M16" s="98"/>
      <c r="N16" s="96"/>
      <c r="O16" s="97"/>
      <c r="P16" s="98"/>
      <c r="Q16" s="99">
        <f>SUM(F16:P16)</f>
        <v>13</v>
      </c>
      <c r="R16" s="100">
        <f>IF(COUNT(F16:H16,J16:P16)&gt;9,SUM(F16:P16)-MIN(SMALL(F16:H16,1),SMALL(J16:P16,1)),SUM(F16:P16))</f>
        <v>13</v>
      </c>
    </row>
    <row r="17" spans="1:18" x14ac:dyDescent="0.25">
      <c r="A17" s="102">
        <v>16</v>
      </c>
      <c r="B17" s="88" t="s">
        <v>161</v>
      </c>
      <c r="C17" s="89" t="str">
        <f>D17&amp;", "&amp;E17</f>
        <v>1973, Pepa Team FM</v>
      </c>
      <c r="D17" s="90">
        <f>VLOOKUP(B17,Data!$A:$C,2,0)</f>
        <v>1973</v>
      </c>
      <c r="E17" s="90" t="str">
        <f>VLOOKUP(B17,Data!$A:$C,3,0)</f>
        <v>Pepa Team FM</v>
      </c>
      <c r="F17" s="91">
        <f>IFERROR(VLOOKUP(B17,zajic!$B$4:$H$25,7,0),"")</f>
        <v>12</v>
      </c>
      <c r="G17" s="92" t="str">
        <f>IFERROR(VLOOKUP(B17,kopec!$B$26:$G$30,6,0),"")</f>
        <v/>
      </c>
      <c r="H17" s="93" t="str">
        <f>IFERROR(VLOOKUP(B17,bila_hora!$B$23:$G$28,6,0),"")</f>
        <v/>
      </c>
      <c r="I17" s="94" t="str">
        <f>IFERROR(VLOOKUP(B17,bonus!$B$4:$I$6,8,0),"")</f>
        <v/>
      </c>
      <c r="J17" s="95"/>
      <c r="K17" s="96"/>
      <c r="L17" s="97"/>
      <c r="M17" s="98"/>
      <c r="N17" s="96"/>
      <c r="O17" s="97"/>
      <c r="P17" s="98"/>
      <c r="Q17" s="99">
        <f>SUM(F17:P17)</f>
        <v>12</v>
      </c>
      <c r="R17" s="100">
        <f>IF(COUNT(F17:H17,J17:P17)&gt;9,SUM(F17:P17)-MIN(SMALL(F17:H17,1),SMALL(J17:P17,1)),SUM(F17:P17))</f>
        <v>12</v>
      </c>
    </row>
    <row r="18" spans="1:18" x14ac:dyDescent="0.25">
      <c r="A18" s="102">
        <v>17</v>
      </c>
      <c r="B18" s="88" t="s">
        <v>156</v>
      </c>
      <c r="C18" s="89" t="str">
        <f>D18&amp;", "&amp;E18</f>
        <v>1979, KHB Radegast</v>
      </c>
      <c r="D18" s="90">
        <f>VLOOKUP(B18,Data!$A:$C,2,0)</f>
        <v>1979</v>
      </c>
      <c r="E18" s="90" t="str">
        <f>VLOOKUP(B18,Data!$A:$C,3,0)</f>
        <v>KHB Radegast</v>
      </c>
      <c r="F18" s="91">
        <f>IFERROR(VLOOKUP(B18,zajic!$B$4:$H$25,7,0),"")</f>
        <v>11</v>
      </c>
      <c r="G18" s="92" t="str">
        <f>IFERROR(VLOOKUP(B18,kopec!$B$26:$G$30,6,0),"")</f>
        <v/>
      </c>
      <c r="H18" s="93" t="str">
        <f>IFERROR(VLOOKUP(B18,bila_hora!$B$23:$G$28,6,0),"")</f>
        <v/>
      </c>
      <c r="I18" s="94" t="str">
        <f>IFERROR(VLOOKUP(B18,bonus!$B$4:$I$6,8,0),"")</f>
        <v/>
      </c>
      <c r="J18" s="95"/>
      <c r="K18" s="96"/>
      <c r="L18" s="97"/>
      <c r="M18" s="98"/>
      <c r="N18" s="96"/>
      <c r="O18" s="97"/>
      <c r="P18" s="98"/>
      <c r="Q18" s="99">
        <f>SUM(F18:P18)</f>
        <v>11</v>
      </c>
      <c r="R18" s="100">
        <f>IF(COUNT(F18:H18,J18:P18)&gt;9,SUM(F18:P18)-MIN(SMALL(F18:H18,1),SMALL(J18:P18,1)),SUM(F18:P18))</f>
        <v>11</v>
      </c>
    </row>
    <row r="19" spans="1:18" x14ac:dyDescent="0.25">
      <c r="A19" s="102">
        <v>18</v>
      </c>
      <c r="B19" s="88" t="s">
        <v>162</v>
      </c>
      <c r="C19" s="89" t="str">
        <f>D19&amp;", "&amp;E19</f>
        <v>1981, HO Vsetín</v>
      </c>
      <c r="D19" s="90">
        <f>VLOOKUP(B19,Data!$A:$C,2,0)</f>
        <v>1981</v>
      </c>
      <c r="E19" s="90" t="str">
        <f>VLOOKUP(B19,Data!$A:$C,3,0)</f>
        <v>HO Vsetín</v>
      </c>
      <c r="F19" s="91">
        <f>IFERROR(VLOOKUP(B19,zajic!$B$4:$H$25,7,0),"")</f>
        <v>10</v>
      </c>
      <c r="G19" s="92" t="str">
        <f>IFERROR(VLOOKUP(B19,kopec!$B$26:$G$30,6,0),"")</f>
        <v/>
      </c>
      <c r="H19" s="93" t="str">
        <f>IFERROR(VLOOKUP(B19,bila_hora!$B$23:$G$28,6,0),"")</f>
        <v/>
      </c>
      <c r="I19" s="94" t="str">
        <f>IFERROR(VLOOKUP(B19,bonus!$B$4:$I$6,8,0),"")</f>
        <v/>
      </c>
      <c r="J19" s="95"/>
      <c r="K19" s="96"/>
      <c r="L19" s="97"/>
      <c r="M19" s="98"/>
      <c r="N19" s="96"/>
      <c r="O19" s="97"/>
      <c r="P19" s="98"/>
      <c r="Q19" s="99">
        <f>SUM(F19:P19)</f>
        <v>10</v>
      </c>
      <c r="R19" s="100">
        <f>IF(COUNT(F19:H19,J19:P19)&gt;9,SUM(F19:P19)-MIN(SMALL(F19:H19,1),SMALL(J19:P19,1)),SUM(F19:P19))</f>
        <v>10</v>
      </c>
    </row>
    <row r="20" spans="1:18" x14ac:dyDescent="0.25">
      <c r="A20" s="102">
        <v>19</v>
      </c>
      <c r="B20" s="88" t="s">
        <v>157</v>
      </c>
      <c r="C20" s="89" t="str">
        <f>D20&amp;", "&amp;E20</f>
        <v>1976, Pepa Team FM</v>
      </c>
      <c r="D20" s="90">
        <f>VLOOKUP(B20,Data!$A:$C,2,0)</f>
        <v>1976</v>
      </c>
      <c r="E20" s="90" t="str">
        <f>VLOOKUP(B20,Data!$A:$C,3,0)</f>
        <v>Pepa Team FM</v>
      </c>
      <c r="F20" s="91">
        <f>IFERROR(VLOOKUP(B20,zajic!$B$4:$H$25,7,0),"")</f>
        <v>9</v>
      </c>
      <c r="G20" s="92" t="str">
        <f>IFERROR(VLOOKUP(B20,kopec!$B$26:$G$30,6,0),"")</f>
        <v/>
      </c>
      <c r="H20" s="93" t="str">
        <f>IFERROR(VLOOKUP(B20,bila_hora!$B$23:$G$28,6,0),"")</f>
        <v/>
      </c>
      <c r="I20" s="94" t="str">
        <f>IFERROR(VLOOKUP(B20,bonus!$B$4:$I$6,8,0),"")</f>
        <v/>
      </c>
      <c r="J20" s="95"/>
      <c r="K20" s="96"/>
      <c r="L20" s="97"/>
      <c r="M20" s="98"/>
      <c r="N20" s="96"/>
      <c r="O20" s="97"/>
      <c r="P20" s="98"/>
      <c r="Q20" s="99">
        <f>SUM(F20:P20)</f>
        <v>9</v>
      </c>
      <c r="R20" s="100">
        <f>IF(COUNT(F20:H20,J20:P20)&gt;9,SUM(F20:P20)-MIN(SMALL(F20:H20,1),SMALL(J20:P20,1)),SUM(F20:P20))</f>
        <v>9</v>
      </c>
    </row>
    <row r="21" spans="1:18" x14ac:dyDescent="0.25">
      <c r="A21" s="102">
        <v>20</v>
      </c>
      <c r="B21" s="88" t="s">
        <v>163</v>
      </c>
      <c r="C21" s="89" t="str">
        <f>D21&amp;", "&amp;E21</f>
        <v>1974, Hůrka</v>
      </c>
      <c r="D21" s="90">
        <f>VLOOKUP(B21,Data!$A:$C,2,0)</f>
        <v>1974</v>
      </c>
      <c r="E21" s="90" t="str">
        <f>VLOOKUP(B21,Data!$A:$C,3,0)</f>
        <v>Hůrka</v>
      </c>
      <c r="F21" s="91">
        <f>IFERROR(VLOOKUP(B21,zajic!$B$4:$H$25,7,0),"")</f>
        <v>8</v>
      </c>
      <c r="G21" s="92" t="str">
        <f>IFERROR(VLOOKUP(B21,kopec!$B$26:$G$30,6,0),"")</f>
        <v/>
      </c>
      <c r="H21" s="93" t="str">
        <f>IFERROR(VLOOKUP(B21,bila_hora!$B$23:$G$28,6,0),"")</f>
        <v/>
      </c>
      <c r="I21" s="94" t="str">
        <f>IFERROR(VLOOKUP(B21,bonus!$B$4:$I$6,8,0),"")</f>
        <v/>
      </c>
      <c r="J21" s="95"/>
      <c r="K21" s="96"/>
      <c r="L21" s="97"/>
      <c r="M21" s="98"/>
      <c r="N21" s="96"/>
      <c r="O21" s="97"/>
      <c r="P21" s="98"/>
      <c r="Q21" s="99">
        <f>SUM(F21:P21)</f>
        <v>8</v>
      </c>
      <c r="R21" s="100">
        <f>IF(COUNT(F21:H21,J21:P21)&gt;9,SUM(F21:P21)-MIN(SMALL(F21:H21,1),SMALL(J21:P21,1)),SUM(F21:P21))</f>
        <v>8</v>
      </c>
    </row>
    <row r="22" spans="1:18" x14ac:dyDescent="0.25">
      <c r="A22" s="102">
        <v>21</v>
      </c>
      <c r="B22" s="88" t="s">
        <v>158</v>
      </c>
      <c r="C22" s="89" t="str">
        <f>D22&amp;", "&amp;E22</f>
        <v>1979, Pepa Team FM</v>
      </c>
      <c r="D22" s="90">
        <f>VLOOKUP(B22,Data!$A:$C,2,0)</f>
        <v>1979</v>
      </c>
      <c r="E22" s="90" t="str">
        <f>VLOOKUP(B22,Data!$A:$C,3,0)</f>
        <v>Pepa Team FM</v>
      </c>
      <c r="F22" s="91">
        <f>IFERROR(VLOOKUP(B22,zajic!$B$4:$H$25,7,0),"")</f>
        <v>7</v>
      </c>
      <c r="G22" s="92" t="str">
        <f>IFERROR(VLOOKUP(B22,kopec!$B$26:$G$30,6,0),"")</f>
        <v/>
      </c>
      <c r="H22" s="93" t="str">
        <f>IFERROR(VLOOKUP(B22,bila_hora!$B$23:$G$28,6,0),"")</f>
        <v/>
      </c>
      <c r="I22" s="94" t="str">
        <f>IFERROR(VLOOKUP(B22,bonus!$B$4:$I$6,8,0),"")</f>
        <v/>
      </c>
      <c r="J22" s="95"/>
      <c r="K22" s="96"/>
      <c r="L22" s="97"/>
      <c r="M22" s="98"/>
      <c r="N22" s="96"/>
      <c r="O22" s="97"/>
      <c r="P22" s="98"/>
      <c r="Q22" s="99">
        <f>SUM(F22:P22)</f>
        <v>7</v>
      </c>
      <c r="R22" s="100">
        <f>IF(COUNT(F22:H22,J22:P22)&gt;9,SUM(F22:P22)-MIN(SMALL(F22:H22,1),SMALL(J22:P22,1)),SUM(F22:P22))</f>
        <v>7</v>
      </c>
    </row>
    <row r="23" spans="1:18" x14ac:dyDescent="0.25">
      <c r="A23" s="102">
        <v>22</v>
      </c>
      <c r="B23" s="88" t="s">
        <v>164</v>
      </c>
      <c r="C23" s="89" t="str">
        <f>D23&amp;", "&amp;E23</f>
        <v>1976, Orel Veřovice</v>
      </c>
      <c r="D23" s="90">
        <f>VLOOKUP(B23,Data!$A:$C,2,0)</f>
        <v>1976</v>
      </c>
      <c r="E23" s="90" t="str">
        <f>VLOOKUP(B23,Data!$A:$C,3,0)</f>
        <v>Orel Veřovice</v>
      </c>
      <c r="F23" s="91">
        <f>IFERROR(VLOOKUP(B23,zajic!$B$4:$H$25,7,0),"")</f>
        <v>6</v>
      </c>
      <c r="G23" s="92" t="str">
        <f>IFERROR(VLOOKUP(B23,kopec!$B$26:$G$30,6,0),"")</f>
        <v/>
      </c>
      <c r="H23" s="93" t="str">
        <f>IFERROR(VLOOKUP(B23,bila_hora!$B$23:$G$28,6,0),"")</f>
        <v/>
      </c>
      <c r="I23" s="94" t="str">
        <f>IFERROR(VLOOKUP(B23,bonus!$B$4:$I$6,8,0),"")</f>
        <v/>
      </c>
      <c r="J23" s="95"/>
      <c r="K23" s="96"/>
      <c r="L23" s="97"/>
      <c r="M23" s="98"/>
      <c r="N23" s="96"/>
      <c r="O23" s="97"/>
      <c r="P23" s="98"/>
      <c r="Q23" s="99">
        <f>SUM(F23:P23)</f>
        <v>6</v>
      </c>
      <c r="R23" s="100">
        <f>IF(COUNT(F23:H23,J23:P23)&gt;9,SUM(F23:P23)-MIN(SMALL(F23:H23,1),SMALL(J23:P23,1)),SUM(F23:P23))</f>
        <v>6</v>
      </c>
    </row>
    <row r="24" spans="1:18" x14ac:dyDescent="0.25">
      <c r="A24" s="102">
        <v>23</v>
      </c>
      <c r="B24" s="88" t="s">
        <v>165</v>
      </c>
      <c r="C24" s="89" t="str">
        <f>D24&amp;", "&amp;E24</f>
        <v>1982, Hukvaldy </v>
      </c>
      <c r="D24" s="90">
        <f>VLOOKUP(B24,Data!$A:$C,2,0)</f>
        <v>1982</v>
      </c>
      <c r="E24" s="90" t="str">
        <f>VLOOKUP(B24,Data!$A:$C,3,0)</f>
        <v>Hukvaldy </v>
      </c>
      <c r="F24" s="91">
        <f>IFERROR(VLOOKUP(B24,zajic!$B$4:$H$25,7,0),"")</f>
        <v>5</v>
      </c>
      <c r="G24" s="92" t="str">
        <f>IFERROR(VLOOKUP(B24,kopec!$B$26:$G$30,6,0),"")</f>
        <v/>
      </c>
      <c r="H24" s="93" t="str">
        <f>IFERROR(VLOOKUP(B24,bila_hora!$B$23:$G$28,6,0),"")</f>
        <v/>
      </c>
      <c r="I24" s="94" t="str">
        <f>IFERROR(VLOOKUP(B24,bonus!$B$4:$I$6,8,0),"")</f>
        <v/>
      </c>
      <c r="J24" s="95"/>
      <c r="K24" s="96"/>
      <c r="L24" s="97"/>
      <c r="M24" s="98"/>
      <c r="N24" s="96"/>
      <c r="O24" s="97"/>
      <c r="P24" s="98"/>
      <c r="Q24" s="99">
        <f>SUM(F24:P24)</f>
        <v>5</v>
      </c>
      <c r="R24" s="100">
        <f>IF(COUNT(F24:H24,J24:P24)&gt;9,SUM(F24:P24)-MIN(SMALL(F24:H24,1),SMALL(J24:P24,1)),SUM(F24:P24))</f>
        <v>5</v>
      </c>
    </row>
    <row r="25" spans="1:18" x14ac:dyDescent="0.25">
      <c r="A25" s="102">
        <v>24</v>
      </c>
      <c r="B25" s="88" t="s">
        <v>166</v>
      </c>
      <c r="C25" s="89" t="str">
        <f>D25&amp;", "&amp;E25</f>
        <v>1987, Tarzánie</v>
      </c>
      <c r="D25" s="90">
        <f>VLOOKUP(B25,Data!$A:$C,2,0)</f>
        <v>1987</v>
      </c>
      <c r="E25" s="90" t="str">
        <f>VLOOKUP(B25,Data!$A:$C,3,0)</f>
        <v>Tarzánie</v>
      </c>
      <c r="F25" s="91">
        <f>IFERROR(VLOOKUP(B25,zajic!$B$4:$H$25,7,0),"")</f>
        <v>4</v>
      </c>
      <c r="G25" s="92" t="str">
        <f>IFERROR(VLOOKUP(B25,kopec!$B$26:$G$30,6,0),"")</f>
        <v/>
      </c>
      <c r="H25" s="93" t="str">
        <f>IFERROR(VLOOKUP(B25,bila_hora!$B$23:$G$28,6,0),"")</f>
        <v/>
      </c>
      <c r="I25" s="94" t="str">
        <f>IFERROR(VLOOKUP(B25,bonus!$B$4:$I$6,8,0),"")</f>
        <v/>
      </c>
      <c r="J25" s="95"/>
      <c r="K25" s="96"/>
      <c r="L25" s="97"/>
      <c r="M25" s="98"/>
      <c r="N25" s="96"/>
      <c r="O25" s="97"/>
      <c r="P25" s="98"/>
      <c r="Q25" s="99">
        <f>SUM(F25:P25)</f>
        <v>4</v>
      </c>
      <c r="R25" s="100">
        <f>IF(COUNT(F25:H25,J25:P25)&gt;9,SUM(F25:P25)-MIN(SMALL(F25:H25,1),SMALL(J25:P25,1)),SUM(F25:P25))</f>
        <v>4</v>
      </c>
    </row>
    <row r="26" spans="1:18" x14ac:dyDescent="0.25">
      <c r="A26" s="102">
        <v>25</v>
      </c>
      <c r="B26" s="88" t="s">
        <v>167</v>
      </c>
      <c r="C26" s="89" t="str">
        <f>D26&amp;", "&amp;E26</f>
        <v>1984, HO Baník Karviná</v>
      </c>
      <c r="D26" s="90">
        <f>VLOOKUP(B26,Data!$A:$C,2,0)</f>
        <v>1984</v>
      </c>
      <c r="E26" s="90" t="str">
        <f>VLOOKUP(B26,Data!$A:$C,3,0)</f>
        <v>HO Baník Karviná</v>
      </c>
      <c r="F26" s="91">
        <f>IFERROR(VLOOKUP(B26,zajic!$B$4:$H$25,7,0),"")</f>
        <v>3</v>
      </c>
      <c r="G26" s="92" t="str">
        <f>IFERROR(VLOOKUP(B26,kopec!$B$26:$G$30,6,0),"")</f>
        <v/>
      </c>
      <c r="H26" s="93" t="str">
        <f>IFERROR(VLOOKUP(B26,bila_hora!$B$23:$G$28,6,0),"")</f>
        <v/>
      </c>
      <c r="I26" s="94" t="str">
        <f>IFERROR(VLOOKUP(B26,bonus!$B$4:$I$6,8,0),"")</f>
        <v/>
      </c>
      <c r="J26" s="95"/>
      <c r="K26" s="96"/>
      <c r="L26" s="97"/>
      <c r="M26" s="98"/>
      <c r="N26" s="96"/>
      <c r="O26" s="97"/>
      <c r="P26" s="98"/>
      <c r="Q26" s="99">
        <f>SUM(F26:P26)</f>
        <v>3</v>
      </c>
      <c r="R26" s="100">
        <f>IF(COUNT(F26:H26,J26:P26)&gt;9,SUM(F26:P26)-MIN(SMALL(F26:H26,1),SMALL(J26:P26,1)),SUM(F26:P26))</f>
        <v>3</v>
      </c>
    </row>
    <row r="27" spans="1:18" x14ac:dyDescent="0.25">
      <c r="A27" s="102">
        <v>26</v>
      </c>
      <c r="B27" s="88" t="s">
        <v>168</v>
      </c>
      <c r="C27" s="89" t="str">
        <f>D27&amp;", "&amp;E27</f>
        <v>1979, Pepa Team FM</v>
      </c>
      <c r="D27" s="90">
        <f>VLOOKUP(B27,Data!$A:$C,2,0)</f>
        <v>1979</v>
      </c>
      <c r="E27" s="90" t="str">
        <f>VLOOKUP(B27,Data!$A:$C,3,0)</f>
        <v>Pepa Team FM</v>
      </c>
      <c r="F27" s="91">
        <f>IFERROR(VLOOKUP(B27,zajic!$B$4:$H$25,7,0),"")</f>
        <v>1</v>
      </c>
      <c r="G27" s="92" t="str">
        <f>IFERROR(VLOOKUP(B27,kopec!$B$26:$G$30,6,0),"")</f>
        <v/>
      </c>
      <c r="H27" s="93" t="str">
        <f>IFERROR(VLOOKUP(B27,bila_hora!$B$23:$G$28,6,0),"")</f>
        <v/>
      </c>
      <c r="I27" s="94" t="str">
        <f>IFERROR(VLOOKUP(B27,bonus!$B$4:$I$6,8,0),"")</f>
        <v/>
      </c>
      <c r="J27" s="95"/>
      <c r="K27" s="96"/>
      <c r="L27" s="97"/>
      <c r="M27" s="98"/>
      <c r="N27" s="96"/>
      <c r="O27" s="97"/>
      <c r="P27" s="98"/>
      <c r="Q27" s="99">
        <f>SUM(F27:P27)</f>
        <v>1</v>
      </c>
      <c r="R27" s="100">
        <f>IF(COUNT(F27:H27,J27:P27)&gt;9,SUM(F27:P27)-MIN(SMALL(F27:H27,1),SMALL(J27:P27,1)),SUM(F27:P27))</f>
        <v>1</v>
      </c>
    </row>
    <row r="29" spans="1:18" ht="125.1" customHeight="1" x14ac:dyDescent="0.25">
      <c r="A29" s="101"/>
      <c r="B29" s="75" t="s">
        <v>3</v>
      </c>
      <c r="C29" s="76" t="s">
        <v>232</v>
      </c>
      <c r="D29" s="77"/>
      <c r="E29" s="77"/>
      <c r="F29" s="78" t="s">
        <v>233</v>
      </c>
      <c r="G29" s="79" t="s">
        <v>226</v>
      </c>
      <c r="H29" s="80" t="s">
        <v>234</v>
      </c>
      <c r="I29" s="81" t="s">
        <v>227</v>
      </c>
      <c r="J29" s="82" t="s">
        <v>228</v>
      </c>
      <c r="K29" s="83" t="s">
        <v>229</v>
      </c>
      <c r="L29" s="84" t="s">
        <v>235</v>
      </c>
      <c r="M29" s="85" t="s">
        <v>236</v>
      </c>
      <c r="N29" s="83" t="s">
        <v>237</v>
      </c>
      <c r="O29" s="84" t="s">
        <v>238</v>
      </c>
      <c r="P29" s="85" t="s">
        <v>239</v>
      </c>
      <c r="Q29" s="86" t="s">
        <v>230</v>
      </c>
      <c r="R29" s="87" t="s">
        <v>231</v>
      </c>
    </row>
    <row r="30" spans="1:18" x14ac:dyDescent="0.25">
      <c r="A30" s="102">
        <v>1</v>
      </c>
      <c r="B30" s="88" t="s">
        <v>33</v>
      </c>
      <c r="C30" s="89" t="str">
        <f>D30&amp;", "&amp;E30</f>
        <v>1989, HO Kailas</v>
      </c>
      <c r="D30" s="90">
        <f>VLOOKUP(B30,Data!$A:$C,2,0)</f>
        <v>1989</v>
      </c>
      <c r="E30" s="90" t="str">
        <f>VLOOKUP(B30,Data!$A:$C,3,0)</f>
        <v>HO Kailas</v>
      </c>
      <c r="F30" s="91">
        <f>IFERROR(VLOOKUP(B30,zajic!$B$75:$H$85,7,0),"")</f>
        <v>17</v>
      </c>
      <c r="G30" s="92">
        <f>IFERROR(VLOOKUP(B30,kopec!$B$52:$G$53,6,0),"")</f>
        <v>20</v>
      </c>
      <c r="H30" s="93">
        <f>IFERROR(VLOOKUP(B30,bila_hora!$B$45:$G$47,6,0),"")</f>
        <v>20</v>
      </c>
      <c r="I30" s="94">
        <f>IFERROR(VLOOKUP(B30,bonus!$B$8:$I$9,8,0),"")</f>
        <v>25</v>
      </c>
      <c r="J30" s="95"/>
      <c r="K30" s="96"/>
      <c r="L30" s="97"/>
      <c r="M30" s="98"/>
      <c r="N30" s="96"/>
      <c r="O30" s="97"/>
      <c r="P30" s="98"/>
      <c r="Q30" s="99">
        <f>SUM(F30:P30)</f>
        <v>82</v>
      </c>
      <c r="R30" s="100">
        <f>IF(COUNT(F30:H30,J30:P30)&gt;9,SUM(F30:P30)-MIN(SMALL(F30:H30,1),SMALL(J30:P30,1)),SUM(F30:P30))</f>
        <v>82</v>
      </c>
    </row>
    <row r="31" spans="1:18" x14ac:dyDescent="0.25">
      <c r="A31" s="102">
        <v>2</v>
      </c>
      <c r="B31" s="88" t="s">
        <v>27</v>
      </c>
      <c r="C31" s="89" t="str">
        <f>D31&amp;", "&amp;E31</f>
        <v>1974, MK Kopřivnice</v>
      </c>
      <c r="D31" s="90">
        <f>VLOOKUP(B31,Data!$A:$C,2,0)</f>
        <v>1974</v>
      </c>
      <c r="E31" s="90" t="str">
        <f>VLOOKUP(B31,Data!$A:$C,3,0)</f>
        <v>MK Kopřivnice</v>
      </c>
      <c r="F31" s="91" t="str">
        <f>IFERROR(VLOOKUP(B31,zajic!$B$75:$H$85,7,0),"")</f>
        <v/>
      </c>
      <c r="G31" s="92">
        <f>IFERROR(VLOOKUP(B31,kopec!$B$52:$G$53,6,0),"")</f>
        <v>25</v>
      </c>
      <c r="H31" s="93">
        <f>IFERROR(VLOOKUP(B31,bila_hora!$B$45:$G$47,6,0),"")</f>
        <v>25</v>
      </c>
      <c r="I31" s="94">
        <f>IFERROR(VLOOKUP(B31,bonus!$B$8:$I$9,8,0),"")</f>
        <v>30</v>
      </c>
      <c r="J31" s="95"/>
      <c r="K31" s="96"/>
      <c r="L31" s="97"/>
      <c r="M31" s="98"/>
      <c r="N31" s="96"/>
      <c r="O31" s="97"/>
      <c r="P31" s="98"/>
      <c r="Q31" s="99">
        <f>SUM(F31:P31)</f>
        <v>80</v>
      </c>
      <c r="R31" s="100">
        <f>IF(COUNT(F31:H31,J31:P31)&gt;9,SUM(F31:P31)-MIN(SMALL(F31:H31,1),SMALL(J31:P31,1)),SUM(F31:P31))</f>
        <v>80</v>
      </c>
    </row>
    <row r="32" spans="1:18" x14ac:dyDescent="0.25">
      <c r="A32" s="102">
        <v>3</v>
      </c>
      <c r="B32" s="88" t="s">
        <v>182</v>
      </c>
      <c r="C32" s="89" t="str">
        <f>D32&amp;", "&amp;E32</f>
        <v>1988, Baláž Extreme Team Ostrava</v>
      </c>
      <c r="D32" s="90">
        <f>VLOOKUP(B32,Data!$A:$C,2,0)</f>
        <v>1988</v>
      </c>
      <c r="E32" s="90" t="str">
        <f>VLOOKUP(B32,Data!$A:$C,3,0)</f>
        <v>Baláž Extreme Team Ostrava</v>
      </c>
      <c r="F32" s="91">
        <f>IFERROR(VLOOKUP(B32,zajic!$B$75:$H$85,7,0),"")</f>
        <v>25</v>
      </c>
      <c r="G32" s="92" t="str">
        <f>IFERROR(VLOOKUP(B32,kopec!$B$52:$G$53,6,0),"")</f>
        <v/>
      </c>
      <c r="H32" s="93" t="str">
        <f>IFERROR(VLOOKUP(B32,bila_hora!$B$45:$G$47,6,0),"")</f>
        <v/>
      </c>
      <c r="I32" s="94" t="str">
        <f>IFERROR(VLOOKUP(B32,bonus!$B$8:$I$9,8,0),"")</f>
        <v/>
      </c>
      <c r="J32" s="95"/>
      <c r="K32" s="96"/>
      <c r="L32" s="97"/>
      <c r="M32" s="98"/>
      <c r="N32" s="96"/>
      <c r="O32" s="97"/>
      <c r="P32" s="98"/>
      <c r="Q32" s="99">
        <f>SUM(F32:P32)</f>
        <v>25</v>
      </c>
      <c r="R32" s="100">
        <f>IF(COUNT(F32:H32,J32:P32)&gt;9,SUM(F32:P32)-MIN(SMALL(F32:H32,1),SMALL(J32:P32,1)),SUM(F32:P32))</f>
        <v>25</v>
      </c>
    </row>
    <row r="33" spans="1:18" x14ac:dyDescent="0.25">
      <c r="A33" s="102">
        <v>4</v>
      </c>
      <c r="B33" s="88" t="s">
        <v>183</v>
      </c>
      <c r="C33" s="89" t="str">
        <f>D33&amp;", "&amp;E33</f>
        <v>1985, Lašský běžecký klub</v>
      </c>
      <c r="D33" s="90">
        <f>VLOOKUP(B33,Data!$A:$C,2,0)</f>
        <v>1985</v>
      </c>
      <c r="E33" s="90" t="str">
        <f>VLOOKUP(B33,Data!$A:$C,3,0)</f>
        <v>Lašský běžecký klub</v>
      </c>
      <c r="F33" s="91">
        <f>IFERROR(VLOOKUP(B33,zajic!$B$75:$H$85,7,0),"")</f>
        <v>20</v>
      </c>
      <c r="G33" s="92" t="str">
        <f>IFERROR(VLOOKUP(B33,kopec!$B$52:$G$53,6,0),"")</f>
        <v/>
      </c>
      <c r="H33" s="93" t="str">
        <f>IFERROR(VLOOKUP(B33,bila_hora!$B$45:$G$47,6,0),"")</f>
        <v/>
      </c>
      <c r="I33" s="94" t="str">
        <f>IFERROR(VLOOKUP(B33,bonus!$B$8:$I$9,8,0),"")</f>
        <v/>
      </c>
      <c r="J33" s="95"/>
      <c r="K33" s="96"/>
      <c r="L33" s="97"/>
      <c r="M33" s="98"/>
      <c r="N33" s="96"/>
      <c r="O33" s="97"/>
      <c r="P33" s="98"/>
      <c r="Q33" s="99">
        <f>SUM(F33:P33)</f>
        <v>20</v>
      </c>
      <c r="R33" s="100">
        <f>IF(COUNT(F33:H33,J33:P33)&gt;9,SUM(F33:P33)-MIN(SMALL(F33:H33,1),SMALL(J33:P33,1)),SUM(F33:P33))</f>
        <v>20</v>
      </c>
    </row>
    <row r="34" spans="1:18" x14ac:dyDescent="0.25">
      <c r="A34" s="102">
        <v>5</v>
      </c>
      <c r="B34" s="88" t="s">
        <v>196</v>
      </c>
      <c r="C34" s="89" t="str">
        <f>D34&amp;", "&amp;E34</f>
        <v>2001, Nový Jičín</v>
      </c>
      <c r="D34" s="90">
        <f>VLOOKUP(B34,Data!$A:$C,2,0)</f>
        <v>2001</v>
      </c>
      <c r="E34" s="90" t="str">
        <f>VLOOKUP(B34,Data!$A:$C,3,0)</f>
        <v>Nový Jičín</v>
      </c>
      <c r="F34" s="91" t="str">
        <f>IFERROR(VLOOKUP(B34,zajic!$B$75:$H$85,7,0),"")</f>
        <v/>
      </c>
      <c r="G34" s="92" t="str">
        <f>IFERROR(VLOOKUP(B34,kopec!$B$52:$G$53,6,0),"")</f>
        <v/>
      </c>
      <c r="H34" s="93">
        <f>IFERROR(VLOOKUP(B34,bila_hora!$B$45:$G$47,6,0),"")</f>
        <v>18</v>
      </c>
      <c r="I34" s="94" t="str">
        <f>IFERROR(VLOOKUP(B34,bonus!$B$8:$I$9,8,0),"")</f>
        <v/>
      </c>
      <c r="J34" s="95"/>
      <c r="K34" s="96"/>
      <c r="L34" s="97"/>
      <c r="M34" s="98"/>
      <c r="N34" s="96"/>
      <c r="O34" s="97"/>
      <c r="P34" s="98"/>
      <c r="Q34" s="99">
        <f>SUM(F34:P34)</f>
        <v>18</v>
      </c>
      <c r="R34" s="100">
        <f>IF(COUNT(F34:H34,J34:P34)&gt;9,SUM(F34:P34)-MIN(SMALL(F34:H34,1),SMALL(J34:P34,1)),SUM(F34:P34))</f>
        <v>18</v>
      </c>
    </row>
    <row r="35" spans="1:18" x14ac:dyDescent="0.25">
      <c r="A35" s="102">
        <v>6</v>
      </c>
      <c r="B35" s="88" t="s">
        <v>184</v>
      </c>
      <c r="C35" s="89" t="str">
        <f>D35&amp;", "&amp;E35</f>
        <v>1969, VZS Ostrava</v>
      </c>
      <c r="D35" s="90">
        <f>VLOOKUP(B35,Data!$A:$C,2,0)</f>
        <v>1969</v>
      </c>
      <c r="E35" s="90" t="str">
        <f>VLOOKUP(B35,Data!$A:$C,3,0)</f>
        <v>VZS Ostrava</v>
      </c>
      <c r="F35" s="91">
        <f>IFERROR(VLOOKUP(B35,zajic!$B$75:$H$85,7,0),"")</f>
        <v>18</v>
      </c>
      <c r="G35" s="92" t="str">
        <f>IFERROR(VLOOKUP(B35,kopec!$B$52:$G$53,6,0),"")</f>
        <v/>
      </c>
      <c r="H35" s="93" t="str">
        <f>IFERROR(VLOOKUP(B35,bila_hora!$B$45:$G$47,6,0),"")</f>
        <v/>
      </c>
      <c r="I35" s="94" t="str">
        <f>IFERROR(VLOOKUP(B35,bonus!$B$8:$I$9,8,0),"")</f>
        <v/>
      </c>
      <c r="J35" s="95"/>
      <c r="K35" s="96"/>
      <c r="L35" s="97"/>
      <c r="M35" s="98"/>
      <c r="N35" s="96"/>
      <c r="O35" s="97"/>
      <c r="P35" s="98"/>
      <c r="Q35" s="99">
        <f>SUM(F35:P35)</f>
        <v>18</v>
      </c>
      <c r="R35" s="100">
        <f>IF(COUNT(F35:H35,J35:P35)&gt;9,SUM(F35:P35)-MIN(SMALL(F35:H35,1),SMALL(J35:P35,1)),SUM(F35:P35))</f>
        <v>18</v>
      </c>
    </row>
    <row r="36" spans="1:18" x14ac:dyDescent="0.25">
      <c r="A36" s="102">
        <v>7</v>
      </c>
      <c r="B36" s="88" t="s">
        <v>241</v>
      </c>
      <c r="C36" s="89" t="str">
        <f>D36&amp;", "&amp;E36</f>
        <v>1968, MK Seitl Ostrava</v>
      </c>
      <c r="D36" s="90">
        <f>VLOOKUP(B36,Data!$A:$C,2,0)</f>
        <v>1968</v>
      </c>
      <c r="E36" s="90" t="str">
        <f>VLOOKUP(B36,Data!$A:$C,3,0)</f>
        <v>MK Seitl Ostrava</v>
      </c>
      <c r="F36" s="91">
        <f>IFERROR(VLOOKUP(B36,zajic!$B$75:$H$85,7,0),"")</f>
        <v>16</v>
      </c>
      <c r="G36" s="92" t="str">
        <f>IFERROR(VLOOKUP(B36,kopec!$B$52:$G$53,6,0),"")</f>
        <v/>
      </c>
      <c r="H36" s="93" t="str">
        <f>IFERROR(VLOOKUP(B36,bila_hora!$B$45:$G$47,6,0),"")</f>
        <v/>
      </c>
      <c r="I36" s="94" t="str">
        <f>IFERROR(VLOOKUP(B36,bonus!$B$8:$I$9,8,0),"")</f>
        <v/>
      </c>
      <c r="J36" s="95"/>
      <c r="K36" s="96"/>
      <c r="L36" s="97"/>
      <c r="M36" s="98"/>
      <c r="N36" s="96"/>
      <c r="O36" s="97"/>
      <c r="P36" s="98"/>
      <c r="Q36" s="99">
        <f>SUM(F36:P36)</f>
        <v>16</v>
      </c>
      <c r="R36" s="100">
        <f>IF(COUNT(F36:H36,J36:P36)&gt;9,SUM(F36:P36)-MIN(SMALL(F36:H36,1),SMALL(J36:P36,1)),SUM(F36:P36))</f>
        <v>16</v>
      </c>
    </row>
    <row r="37" spans="1:18" x14ac:dyDescent="0.25">
      <c r="A37" s="102">
        <v>8</v>
      </c>
      <c r="B37" s="88" t="s">
        <v>242</v>
      </c>
      <c r="C37" s="89" t="str">
        <f>D37&amp;", "&amp;E37</f>
        <v>1987, Kopřivnice</v>
      </c>
      <c r="D37" s="90">
        <f>VLOOKUP(B37,Data!$A:$C,2,0)</f>
        <v>1987</v>
      </c>
      <c r="E37" s="90" t="str">
        <f>VLOOKUP(B37,Data!$A:$C,3,0)</f>
        <v>Kopřivnice</v>
      </c>
      <c r="F37" s="91">
        <f>IFERROR(VLOOKUP(B37,zajic!$B$75:$H$85,7,0),"")</f>
        <v>15</v>
      </c>
      <c r="G37" s="92" t="str">
        <f>IFERROR(VLOOKUP(B37,kopec!$B$52:$G$53,6,0),"")</f>
        <v/>
      </c>
      <c r="H37" s="93" t="str">
        <f>IFERROR(VLOOKUP(B37,bila_hora!$B$45:$G$47,6,0),"")</f>
        <v/>
      </c>
      <c r="I37" s="94" t="str">
        <f>IFERROR(VLOOKUP(B37,bonus!$B$8:$I$9,8,0),"")</f>
        <v/>
      </c>
      <c r="J37" s="95"/>
      <c r="K37" s="96"/>
      <c r="L37" s="97"/>
      <c r="M37" s="98"/>
      <c r="N37" s="96"/>
      <c r="O37" s="97"/>
      <c r="P37" s="98"/>
      <c r="Q37" s="99">
        <f>SUM(F37:P37)</f>
        <v>15</v>
      </c>
      <c r="R37" s="100">
        <f>IF(COUNT(F37:H37,J37:P37)&gt;9,SUM(F37:P37)-MIN(SMALL(F37:H37,1),SMALL(J37:P37,1)),SUM(F37:P37))</f>
        <v>15</v>
      </c>
    </row>
    <row r="38" spans="1:18" x14ac:dyDescent="0.25">
      <c r="A38" s="102">
        <v>9</v>
      </c>
      <c r="B38" s="88" t="s">
        <v>188</v>
      </c>
      <c r="C38" s="89" t="str">
        <f>D38&amp;", "&amp;E38</f>
        <v>1966, PJR Frenštát</v>
      </c>
      <c r="D38" s="90">
        <f>VLOOKUP(B38,Data!$A:$C,2,0)</f>
        <v>1966</v>
      </c>
      <c r="E38" s="90" t="str">
        <f>VLOOKUP(B38,Data!$A:$C,3,0)</f>
        <v>PJR Frenštát</v>
      </c>
      <c r="F38" s="91">
        <f>IFERROR(VLOOKUP(B38,zajic!$B$75:$H$85,7,0),"")</f>
        <v>14</v>
      </c>
      <c r="G38" s="92" t="str">
        <f>IFERROR(VLOOKUP(B38,kopec!$B$52:$G$53,6,0),"")</f>
        <v/>
      </c>
      <c r="H38" s="93" t="str">
        <f>IFERROR(VLOOKUP(B38,bila_hora!$B$45:$G$47,6,0),"")</f>
        <v/>
      </c>
      <c r="I38" s="94" t="str">
        <f>IFERROR(VLOOKUP(B38,bonus!$B$8:$I$9,8,0),"")</f>
        <v/>
      </c>
      <c r="J38" s="95"/>
      <c r="K38" s="96"/>
      <c r="L38" s="97"/>
      <c r="M38" s="98"/>
      <c r="N38" s="96"/>
      <c r="O38" s="97"/>
      <c r="P38" s="98"/>
      <c r="Q38" s="99">
        <f>SUM(F38:P38)</f>
        <v>14</v>
      </c>
      <c r="R38" s="100">
        <f>IF(COUNT(F38:H38,J38:P38)&gt;9,SUM(F38:P38)-MIN(SMALL(F38:H38,1),SMALL(J38:P38,1)),SUM(F38:P38))</f>
        <v>14</v>
      </c>
    </row>
    <row r="39" spans="1:18" x14ac:dyDescent="0.25">
      <c r="A39" s="102">
        <v>10</v>
      </c>
      <c r="B39" s="88" t="s">
        <v>243</v>
      </c>
      <c r="C39" s="89" t="str">
        <f>D39&amp;", "&amp;E39</f>
        <v>1962, MK Seitl Ostrava</v>
      </c>
      <c r="D39" s="90">
        <f>VLOOKUP(B39,Data!$A:$C,2,0)</f>
        <v>1962</v>
      </c>
      <c r="E39" s="90" t="str">
        <f>VLOOKUP(B39,Data!$A:$C,3,0)</f>
        <v>MK Seitl Ostrava</v>
      </c>
      <c r="F39" s="91">
        <f>IFERROR(VLOOKUP(B39,zajic!$B$75:$H$85,7,0),"")</f>
        <v>13</v>
      </c>
      <c r="G39" s="92" t="str">
        <f>IFERROR(VLOOKUP(B39,kopec!$B$52:$G$53,6,0),"")</f>
        <v/>
      </c>
      <c r="H39" s="93" t="str">
        <f>IFERROR(VLOOKUP(B39,bila_hora!$B$45:$G$47,6,0),"")</f>
        <v/>
      </c>
      <c r="I39" s="94" t="str">
        <f>IFERROR(VLOOKUP(B39,bonus!$B$8:$I$9,8,0),"")</f>
        <v/>
      </c>
      <c r="J39" s="95"/>
      <c r="K39" s="96"/>
      <c r="L39" s="97"/>
      <c r="M39" s="98"/>
      <c r="N39" s="96"/>
      <c r="O39" s="97"/>
      <c r="P39" s="98"/>
      <c r="Q39" s="99">
        <f>SUM(F39:P39)</f>
        <v>13</v>
      </c>
      <c r="R39" s="100">
        <f>IF(COUNT(F39:H39,J39:P39)&gt;9,SUM(F39:P39)-MIN(SMALL(F39:H39,1),SMALL(J39:P39,1)),SUM(F39:P39))</f>
        <v>13</v>
      </c>
    </row>
    <row r="40" spans="1:18" x14ac:dyDescent="0.25">
      <c r="A40" s="102">
        <v>11</v>
      </c>
      <c r="B40" s="88" t="s">
        <v>244</v>
      </c>
      <c r="C40" s="89" t="str">
        <f>D40&amp;", "&amp;E40</f>
        <v>1987, Titan SC</v>
      </c>
      <c r="D40" s="90">
        <f>VLOOKUP(B40,Data!$A:$C,2,0)</f>
        <v>1987</v>
      </c>
      <c r="E40" s="90" t="str">
        <f>VLOOKUP(B40,Data!$A:$C,3,0)</f>
        <v>Titan SC</v>
      </c>
      <c r="F40" s="91">
        <f>IFERROR(VLOOKUP(B40,zajic!$B$75:$H$85,7,0),"")</f>
        <v>12</v>
      </c>
      <c r="G40" s="92" t="str">
        <f>IFERROR(VLOOKUP(B40,kopec!$B$52:$G$53,6,0),"")</f>
        <v/>
      </c>
      <c r="H40" s="93" t="str">
        <f>IFERROR(VLOOKUP(B40,bila_hora!$B$45:$G$47,6,0),"")</f>
        <v/>
      </c>
      <c r="I40" s="94" t="str">
        <f>IFERROR(VLOOKUP(B40,bonus!$B$8:$I$9,8,0),"")</f>
        <v/>
      </c>
      <c r="J40" s="95"/>
      <c r="K40" s="96"/>
      <c r="L40" s="97"/>
      <c r="M40" s="98"/>
      <c r="N40" s="96"/>
      <c r="O40" s="97"/>
      <c r="P40" s="98"/>
      <c r="Q40" s="99">
        <f>SUM(F40:P40)</f>
        <v>12</v>
      </c>
      <c r="R40" s="100">
        <f>IF(COUNT(F40:H40,J40:P40)&gt;9,SUM(F40:P40)-MIN(SMALL(F40:H40,1),SMALL(J40:P40,1)),SUM(F40:P40))</f>
        <v>12</v>
      </c>
    </row>
    <row r="41" spans="1:18" x14ac:dyDescent="0.25">
      <c r="A41" s="102">
        <v>12</v>
      </c>
      <c r="B41" s="88" t="s">
        <v>190</v>
      </c>
      <c r="C41" s="89" t="str">
        <f>D41&amp;", "&amp;E41</f>
        <v>1963, Veřovice</v>
      </c>
      <c r="D41" s="90">
        <f>VLOOKUP(B41,Data!$A:$C,2,0)</f>
        <v>1963</v>
      </c>
      <c r="E41" s="90" t="str">
        <f>VLOOKUP(B41,Data!$A:$C,3,0)</f>
        <v>Veřovice</v>
      </c>
      <c r="F41" s="91">
        <f>IFERROR(VLOOKUP(B41,zajic!$B$75:$H$85,7,0),"")</f>
        <v>11</v>
      </c>
      <c r="G41" s="92" t="str">
        <f>IFERROR(VLOOKUP(B41,kopec!$B$52:$G$53,6,0),"")</f>
        <v/>
      </c>
      <c r="H41" s="93" t="str">
        <f>IFERROR(VLOOKUP(B41,bila_hora!$B$45:$G$47,6,0),"")</f>
        <v/>
      </c>
      <c r="I41" s="94" t="str">
        <f>IFERROR(VLOOKUP(B41,bonus!$B$8:$I$9,8,0),"")</f>
        <v/>
      </c>
      <c r="J41" s="95"/>
      <c r="K41" s="96"/>
      <c r="L41" s="97"/>
      <c r="M41" s="98"/>
      <c r="N41" s="96"/>
      <c r="O41" s="97"/>
      <c r="P41" s="98"/>
      <c r="Q41" s="99">
        <f>SUM(F41:P41)</f>
        <v>11</v>
      </c>
      <c r="R41" s="100">
        <f>IF(COUNT(F41:H41,J41:P41)&gt;9,SUM(F41:P41)-MIN(SMALL(F41:H41,1),SMALL(J41:P41,1)),SUM(F41:P41))</f>
        <v>11</v>
      </c>
    </row>
    <row r="42" spans="1:18" x14ac:dyDescent="0.25">
      <c r="A42" s="102">
        <v>13</v>
      </c>
      <c r="B42" s="88" t="s">
        <v>245</v>
      </c>
      <c r="C42" s="89" t="str">
        <f>D42&amp;", "&amp;E42</f>
        <v>1988, Orel Veřovice</v>
      </c>
      <c r="D42" s="90">
        <f>VLOOKUP(B42,Data!$A:$C,2,0)</f>
        <v>1988</v>
      </c>
      <c r="E42" s="90" t="str">
        <f>VLOOKUP(B42,Data!$A:$C,3,0)</f>
        <v>Orel Veřovice</v>
      </c>
      <c r="F42" s="91">
        <f>IFERROR(VLOOKUP(B42,zajic!$B$75:$H$85,7,0),"")</f>
        <v>10</v>
      </c>
      <c r="G42" s="92"/>
      <c r="H42" s="93"/>
      <c r="I42" s="94"/>
      <c r="J42" s="95"/>
      <c r="K42" s="96"/>
      <c r="L42" s="97"/>
      <c r="M42" s="98"/>
      <c r="N42" s="96"/>
      <c r="O42" s="97"/>
      <c r="P42" s="98"/>
      <c r="Q42" s="99">
        <f>SUM(F42:P42)</f>
        <v>10</v>
      </c>
      <c r="R42" s="100">
        <f>IF(COUNT(F42:H42,J42:P42)&gt;9,SUM(F42:P42)-MIN(SMALL(F42:H42,1),SMALL(J42:P42,1)),SUM(F42:P42))</f>
        <v>10</v>
      </c>
    </row>
    <row r="44" spans="1:18" ht="125.1" customHeight="1" x14ac:dyDescent="0.25">
      <c r="A44" s="101"/>
      <c r="B44" s="75" t="s">
        <v>3</v>
      </c>
      <c r="C44" s="76" t="s">
        <v>232</v>
      </c>
      <c r="D44" s="77"/>
      <c r="E44" s="77"/>
      <c r="F44" s="78" t="s">
        <v>233</v>
      </c>
      <c r="G44" s="79" t="s">
        <v>226</v>
      </c>
      <c r="H44" s="80" t="s">
        <v>234</v>
      </c>
      <c r="I44" s="81" t="s">
        <v>227</v>
      </c>
      <c r="J44" s="82" t="s">
        <v>228</v>
      </c>
      <c r="K44" s="83" t="s">
        <v>229</v>
      </c>
      <c r="L44" s="84" t="s">
        <v>235</v>
      </c>
      <c r="M44" s="85" t="s">
        <v>236</v>
      </c>
      <c r="N44" s="83" t="s">
        <v>237</v>
      </c>
      <c r="O44" s="84" t="s">
        <v>238</v>
      </c>
      <c r="P44" s="85" t="s">
        <v>239</v>
      </c>
      <c r="Q44" s="86" t="s">
        <v>230</v>
      </c>
      <c r="R44" s="87" t="s">
        <v>231</v>
      </c>
    </row>
    <row r="45" spans="1:18" x14ac:dyDescent="0.25">
      <c r="A45" s="102">
        <v>1</v>
      </c>
      <c r="B45" s="88" t="s">
        <v>12</v>
      </c>
      <c r="C45" s="89" t="str">
        <f>D45&amp;", "&amp;E45</f>
        <v>1971, X-Air Ostrava</v>
      </c>
      <c r="D45" s="90">
        <f>VLOOKUP(B45,Data!$A:$C,2,0)</f>
        <v>1971</v>
      </c>
      <c r="E45" s="90" t="str">
        <f>VLOOKUP(B45,Data!$A:$C,3,0)</f>
        <v>X-Air Ostrava</v>
      </c>
      <c r="F45" s="91">
        <f>IFERROR(VLOOKUP(B45,zajic!$B$88:$H$126,7,0),"")</f>
        <v>10</v>
      </c>
      <c r="G45" s="92">
        <f>IFERROR(VLOOKUP(B45,kopec!$B$56:$H$68,7,0),"")</f>
        <v>25</v>
      </c>
      <c r="H45" s="93">
        <f>IFERROR(VLOOKUP(B45,bila_hora!$B$50:$H$57,7,0),"")</f>
        <v>18</v>
      </c>
      <c r="I45" s="94">
        <f>IFERROR(VLOOKUP(B45,bonus!$B$11:$I$17,8,0),"")</f>
        <v>30</v>
      </c>
      <c r="J45" s="95"/>
      <c r="K45" s="96"/>
      <c r="L45" s="97"/>
      <c r="M45" s="98"/>
      <c r="N45" s="96"/>
      <c r="O45" s="97"/>
      <c r="P45" s="98"/>
      <c r="Q45" s="99">
        <f>SUM(F45:P45)</f>
        <v>83</v>
      </c>
      <c r="R45" s="100">
        <f>IF(COUNT(F45:P45)&gt;9,SUM(F45:P45)-MIN(SMALL(F45:H45,1),SMALL(J45:P45,1)),SUM(F45:P45))</f>
        <v>83</v>
      </c>
    </row>
    <row r="46" spans="1:18" x14ac:dyDescent="0.25">
      <c r="A46" s="102">
        <v>2</v>
      </c>
      <c r="B46" s="88" t="s">
        <v>17</v>
      </c>
      <c r="C46" s="89" t="str">
        <f>D46&amp;", "&amp;E46</f>
        <v>1960, MK Kopřivnice</v>
      </c>
      <c r="D46" s="90">
        <f>VLOOKUP(B46,Data!$A:$C,2,0)</f>
        <v>1960</v>
      </c>
      <c r="E46" s="90" t="str">
        <f>VLOOKUP(B46,Data!$A:$C,3,0)</f>
        <v>MK Kopřivnice</v>
      </c>
      <c r="F46" s="91">
        <f>IFERROR(VLOOKUP(B46,zajic!$B$88:$H$126,7,0),"")</f>
        <v>20</v>
      </c>
      <c r="G46" s="92">
        <f>IFERROR(VLOOKUP(B46,kopec!$B$56:$H$68,7,0),"")</f>
        <v>20</v>
      </c>
      <c r="H46" s="93">
        <f>IFERROR(VLOOKUP(B46,bila_hora!$B$50:$H$57,7,0),"")</f>
        <v>25</v>
      </c>
      <c r="I46" s="94">
        <f>IFERROR(VLOOKUP(B46,bonus!$B$11:$I$17,8,0),"")</f>
        <v>15</v>
      </c>
      <c r="J46" s="95"/>
      <c r="K46" s="96"/>
      <c r="L46" s="97"/>
      <c r="M46" s="98"/>
      <c r="N46" s="96"/>
      <c r="O46" s="97"/>
      <c r="P46" s="98"/>
      <c r="Q46" s="99">
        <f>SUM(F46:P46)</f>
        <v>80</v>
      </c>
      <c r="R46" s="100">
        <f>IF(COUNT(F46:P46)&gt;9,SUM(F46:P46)-MIN(SMALL(F46:H46,1),SMALL(J46:P46,1)),SUM(F46:P46))</f>
        <v>80</v>
      </c>
    </row>
    <row r="47" spans="1:18" x14ac:dyDescent="0.25">
      <c r="A47" s="102">
        <v>3</v>
      </c>
      <c r="B47" s="88" t="s">
        <v>15</v>
      </c>
      <c r="C47" s="89" t="str">
        <f>D47&amp;", "&amp;E47</f>
        <v>1971, MK Kopřivnice</v>
      </c>
      <c r="D47" s="90">
        <f>VLOOKUP(B47,Data!$A:$C,2,0)</f>
        <v>1971</v>
      </c>
      <c r="E47" s="90" t="str">
        <f>VLOOKUP(B47,Data!$A:$C,3,0)</f>
        <v>MK Kopřivnice</v>
      </c>
      <c r="F47" s="91">
        <f>IFERROR(VLOOKUP(B47,zajic!$B$88:$H$126,7,0),"")</f>
        <v>5</v>
      </c>
      <c r="G47" s="92">
        <f>IFERROR(VLOOKUP(B47,kopec!$B$56:$H$68,7,0),"")</f>
        <v>18</v>
      </c>
      <c r="H47" s="93">
        <f>IFERROR(VLOOKUP(B47,bila_hora!$B$50:$H$57,7,0),"")</f>
        <v>20</v>
      </c>
      <c r="I47" s="94">
        <f>IFERROR(VLOOKUP(B47,bonus!$B$11:$I$17,8,0),"")</f>
        <v>25</v>
      </c>
      <c r="J47" s="95"/>
      <c r="K47" s="96"/>
      <c r="L47" s="97"/>
      <c r="M47" s="98"/>
      <c r="N47" s="96"/>
      <c r="O47" s="97"/>
      <c r="P47" s="98"/>
      <c r="Q47" s="99">
        <f>SUM(F47:P47)</f>
        <v>68</v>
      </c>
      <c r="R47" s="100">
        <f>IF(COUNT(F47:P47)&gt;9,SUM(F47:P47)-MIN(SMALL(F47:H47,1),SMALL(J47:P47,1)),SUM(F47:P47))</f>
        <v>68</v>
      </c>
    </row>
    <row r="48" spans="1:18" x14ac:dyDescent="0.25">
      <c r="A48" s="102">
        <v>4</v>
      </c>
      <c r="B48" s="88" t="s">
        <v>29</v>
      </c>
      <c r="C48" s="89" t="str">
        <f>D48&amp;", "&amp;E48</f>
        <v>1951, MK Kopřivnice</v>
      </c>
      <c r="D48" s="90">
        <f>VLOOKUP(B48,Data!$A:$C,2,0)</f>
        <v>1951</v>
      </c>
      <c r="E48" s="90" t="str">
        <f>VLOOKUP(B48,Data!$A:$C,3,0)</f>
        <v>MK Kopřivnice</v>
      </c>
      <c r="F48" s="91">
        <f>IFERROR(VLOOKUP(B48,zajic!$B$88:$H$126,7,0),"")</f>
        <v>14</v>
      </c>
      <c r="G48" s="92">
        <f>IFERROR(VLOOKUP(B48,kopec!$B$56:$H$68,7,0),"")</f>
        <v>15</v>
      </c>
      <c r="H48" s="93">
        <f>IFERROR(VLOOKUP(B48,bila_hora!$B$50:$H$57,7,0),"")</f>
        <v>17</v>
      </c>
      <c r="I48" s="94">
        <f>IFERROR(VLOOKUP(B48,bonus!$B$11:$I$17,8,0),"")</f>
        <v>9</v>
      </c>
      <c r="J48" s="95"/>
      <c r="K48" s="96"/>
      <c r="L48" s="97"/>
      <c r="M48" s="98"/>
      <c r="N48" s="96"/>
      <c r="O48" s="97"/>
      <c r="P48" s="98"/>
      <c r="Q48" s="99">
        <f>SUM(F48:P48)</f>
        <v>55</v>
      </c>
      <c r="R48" s="100">
        <f>IF(COUNT(F48:P48)&gt;9,SUM(F48:P48)-MIN(SMALL(F48:H48,1),SMALL(J48:P48,1)),SUM(F48:P48))</f>
        <v>55</v>
      </c>
    </row>
    <row r="49" spans="1:18" x14ac:dyDescent="0.25">
      <c r="A49" s="102">
        <v>5</v>
      </c>
      <c r="B49" s="88" t="s">
        <v>25</v>
      </c>
      <c r="C49" s="89" t="str">
        <f>D49&amp;", "&amp;E49</f>
        <v>1952, MK Kopřivnice</v>
      </c>
      <c r="D49" s="90">
        <f>VLOOKUP(B49,Data!$A:$C,2,0)</f>
        <v>1952</v>
      </c>
      <c r="E49" s="90" t="str">
        <f>VLOOKUP(B49,Data!$A:$C,3,0)</f>
        <v>MK Kopřivnice</v>
      </c>
      <c r="F49" s="91">
        <f>IFERROR(VLOOKUP(B49,zajic!$B$88:$H$126,7,0),"")</f>
        <v>8</v>
      </c>
      <c r="G49" s="92">
        <f>IFERROR(VLOOKUP(B49,kopec!$B$56:$H$68,7,0),"")</f>
        <v>16</v>
      </c>
      <c r="H49" s="93">
        <f>IFERROR(VLOOKUP(B49,bila_hora!$B$50:$H$57,7,0),"")</f>
        <v>15</v>
      </c>
      <c r="I49" s="94">
        <f>IFERROR(VLOOKUP(B49,bonus!$B$11:$I$17,8,0),"")</f>
        <v>10</v>
      </c>
      <c r="J49" s="95"/>
      <c r="K49" s="96"/>
      <c r="L49" s="97"/>
      <c r="M49" s="98"/>
      <c r="N49" s="96"/>
      <c r="O49" s="97"/>
      <c r="P49" s="98"/>
      <c r="Q49" s="99">
        <f>SUM(F49:P49)</f>
        <v>49</v>
      </c>
      <c r="R49" s="100">
        <f>IF(COUNT(F49:P49)&gt;9,SUM(F49:P49)-MIN(SMALL(F49:H49,1),SMALL(J49:P49,1)),SUM(F49:P49))</f>
        <v>49</v>
      </c>
    </row>
    <row r="50" spans="1:18" x14ac:dyDescent="0.25">
      <c r="A50" s="102">
        <v>6</v>
      </c>
      <c r="B50" s="88" t="s">
        <v>21</v>
      </c>
      <c r="C50" s="89" t="str">
        <f>D50&amp;", "&amp;E50</f>
        <v>1970, Valašské Meziříčí</v>
      </c>
      <c r="D50" s="90">
        <f>VLOOKUP(B50,Data!$A:$C,2,0)</f>
        <v>1970</v>
      </c>
      <c r="E50" s="90" t="str">
        <f>VLOOKUP(B50,Data!$A:$C,3,0)</f>
        <v>Valašské Meziříčí</v>
      </c>
      <c r="F50" s="91">
        <f>IFERROR(VLOOKUP(B50,zajic!$B$88:$H$126,7,0),"")</f>
        <v>0</v>
      </c>
      <c r="G50" s="92">
        <f>IFERROR(VLOOKUP(B50,kopec!$B$56:$H$68,7,0),"")</f>
        <v>12</v>
      </c>
      <c r="H50" s="93">
        <f>IFERROR(VLOOKUP(B50,bila_hora!$B$50:$H$57,7,0),"")</f>
        <v>14</v>
      </c>
      <c r="I50" s="94">
        <f>IFERROR(VLOOKUP(B50,bonus!$B$11:$I$17,8,0),"")</f>
        <v>20</v>
      </c>
      <c r="J50" s="95"/>
      <c r="K50" s="96"/>
      <c r="L50" s="97"/>
      <c r="M50" s="98"/>
      <c r="N50" s="96"/>
      <c r="O50" s="97"/>
      <c r="P50" s="98"/>
      <c r="Q50" s="99">
        <f>SUM(F50:P50)</f>
        <v>46</v>
      </c>
      <c r="R50" s="100">
        <f>IF(COUNT(F50:P50)&gt;9,SUM(F50:P50)-MIN(SMALL(F50:H50,1),SMALL(J50:P50,1)),SUM(F50:P50))</f>
        <v>46</v>
      </c>
    </row>
    <row r="51" spans="1:18" x14ac:dyDescent="0.25">
      <c r="A51" s="102">
        <v>7</v>
      </c>
      <c r="B51" s="88" t="s">
        <v>38</v>
      </c>
      <c r="C51" s="89" t="str">
        <f>D51&amp;", "&amp;E51</f>
        <v>1961, Za Groš</v>
      </c>
      <c r="D51" s="90">
        <f>VLOOKUP(B51,Data!$A:$C,2,0)</f>
        <v>1961</v>
      </c>
      <c r="E51" s="90" t="str">
        <f>VLOOKUP(B51,Data!$A:$C,3,0)</f>
        <v>Za Groš</v>
      </c>
      <c r="F51" s="91" t="str">
        <f>IFERROR(VLOOKUP(B51,zajic!$B$88:$H$126,7,0),"")</f>
        <v/>
      </c>
      <c r="G51" s="92">
        <f>IFERROR(VLOOKUP(B51,kopec!$B$56:$H$68,7,0),"")</f>
        <v>8</v>
      </c>
      <c r="H51" s="93">
        <f>IFERROR(VLOOKUP(B51,bila_hora!$B$50:$H$57,7,0),"")</f>
        <v>13</v>
      </c>
      <c r="I51" s="94">
        <f>IFERROR(VLOOKUP(B51,bonus!$B$11:$I$17,8,0),"")</f>
        <v>12</v>
      </c>
      <c r="J51" s="95"/>
      <c r="K51" s="96"/>
      <c r="L51" s="97"/>
      <c r="M51" s="98"/>
      <c r="N51" s="96"/>
      <c r="O51" s="97"/>
      <c r="P51" s="98"/>
      <c r="Q51" s="99">
        <f>SUM(F51:P51)</f>
        <v>33</v>
      </c>
      <c r="R51" s="100">
        <f>IF(COUNT(F51:P51)&gt;9,SUM(F51:P51)-MIN(SMALL(F51:H51,1),SMALL(J51:P51,1)),SUM(F51:P51))</f>
        <v>33</v>
      </c>
    </row>
    <row r="52" spans="1:18" x14ac:dyDescent="0.25">
      <c r="A52" s="102">
        <v>8</v>
      </c>
      <c r="B52" s="88" t="s">
        <v>30</v>
      </c>
      <c r="C52" s="89" t="str">
        <f>D52&amp;", "&amp;E52</f>
        <v>1950, Tatra Kopřivnice</v>
      </c>
      <c r="D52" s="90">
        <f>VLOOKUP(B52,Data!$A:$C,2,0)</f>
        <v>1950</v>
      </c>
      <c r="E52" s="90" t="str">
        <f>VLOOKUP(B52,Data!$A:$C,3,0)</f>
        <v>Tatra Kopřivnice</v>
      </c>
      <c r="F52" s="91">
        <f>IFERROR(VLOOKUP(B52,zajic!$B$88:$H$126,7,0),"")</f>
        <v>16</v>
      </c>
      <c r="G52" s="92">
        <f>IFERROR(VLOOKUP(B52,kopec!$B$56:$H$68,7,0),"")</f>
        <v>14</v>
      </c>
      <c r="H52" s="93" t="str">
        <f>IFERROR(VLOOKUP(B52,bila_hora!$B$50:$H$57,7,0),"")</f>
        <v/>
      </c>
      <c r="I52" s="94" t="str">
        <f>IFERROR(VLOOKUP(B52,bonus!$B$11:$I$17,8,0),"")</f>
        <v/>
      </c>
      <c r="J52" s="95"/>
      <c r="K52" s="96"/>
      <c r="L52" s="97"/>
      <c r="M52" s="98"/>
      <c r="N52" s="96"/>
      <c r="O52" s="97"/>
      <c r="P52" s="98"/>
      <c r="Q52" s="99">
        <f>SUM(F52:P52)</f>
        <v>30</v>
      </c>
      <c r="R52" s="100">
        <f>IF(COUNT(F52:P52)&gt;9,SUM(F52:P52)-MIN(SMALL(F52:H52,1),SMALL(J52:P52,1)),SUM(F52:P52))</f>
        <v>30</v>
      </c>
    </row>
    <row r="53" spans="1:18" x14ac:dyDescent="0.25">
      <c r="A53" s="102">
        <v>9</v>
      </c>
      <c r="B53" s="88" t="s">
        <v>115</v>
      </c>
      <c r="C53" s="89" t="str">
        <f>D53&amp;", "&amp;E53</f>
        <v>1965, Novojický Kotuč</v>
      </c>
      <c r="D53" s="90">
        <f>VLOOKUP(B53,Data!$A:$C,2,0)</f>
        <v>1965</v>
      </c>
      <c r="E53" s="90" t="str">
        <f>VLOOKUP(B53,Data!$A:$C,3,0)</f>
        <v>Novojický Kotuč</v>
      </c>
      <c r="F53" s="91">
        <f>IFERROR(VLOOKUP(B53,zajic!$B$88:$H$126,7,0),"")</f>
        <v>25</v>
      </c>
      <c r="G53" s="92" t="str">
        <f>IFERROR(VLOOKUP(B53,kopec!$B$56:$H$68,7,0),"")</f>
        <v/>
      </c>
      <c r="H53" s="93" t="str">
        <f>IFERROR(VLOOKUP(B53,bila_hora!$B$50:$H$57,7,0),"")</f>
        <v/>
      </c>
      <c r="I53" s="94" t="str">
        <f>IFERROR(VLOOKUP(B53,bonus!$B$11:$I$17,8,0),"")</f>
        <v/>
      </c>
      <c r="J53" s="95"/>
      <c r="K53" s="96"/>
      <c r="L53" s="97"/>
      <c r="M53" s="98"/>
      <c r="N53" s="96"/>
      <c r="O53" s="97"/>
      <c r="P53" s="98"/>
      <c r="Q53" s="99">
        <f>SUM(F53:P53)</f>
        <v>25</v>
      </c>
      <c r="R53" s="100">
        <f>IF(COUNT(F53:P53)&gt;9,SUM(F53:P53)-MIN(SMALL(F53:H53,1),SMALL(J53:P53,1)),SUM(F53:P53))</f>
        <v>25</v>
      </c>
    </row>
    <row r="54" spans="1:18" x14ac:dyDescent="0.25">
      <c r="A54" s="102">
        <v>10</v>
      </c>
      <c r="B54" s="88" t="s">
        <v>209</v>
      </c>
      <c r="C54" s="89" t="str">
        <f>D54&amp;", "&amp;E54</f>
        <v>1960, Bílovec</v>
      </c>
      <c r="D54" s="90">
        <f>VLOOKUP(B54,Data!$A:$C,2,0)</f>
        <v>1960</v>
      </c>
      <c r="E54" s="90" t="str">
        <f>VLOOKUP(B54,Data!$A:$C,3,0)</f>
        <v>Bílovec</v>
      </c>
      <c r="F54" s="91">
        <f>IFERROR(VLOOKUP(B54,zajic!$B$88:$H$126,7,0),"")</f>
        <v>18</v>
      </c>
      <c r="G54" s="92" t="str">
        <f>IFERROR(VLOOKUP(B54,kopec!$B$56:$H$68,7,0),"")</f>
        <v/>
      </c>
      <c r="H54" s="93" t="str">
        <f>IFERROR(VLOOKUP(B54,bila_hora!$B$50:$H$57,7,0),"")</f>
        <v/>
      </c>
      <c r="I54" s="94" t="str">
        <f>IFERROR(VLOOKUP(B54,bonus!$B$11:$I$17,8,0),"")</f>
        <v/>
      </c>
      <c r="J54" s="95"/>
      <c r="K54" s="96"/>
      <c r="L54" s="97"/>
      <c r="M54" s="98"/>
      <c r="N54" s="96"/>
      <c r="O54" s="97"/>
      <c r="P54" s="98"/>
      <c r="Q54" s="99">
        <f>SUM(F54:P54)</f>
        <v>18</v>
      </c>
      <c r="R54" s="100">
        <f>IF(COUNT(F54:P54)&gt;9,SUM(F54:P54)-MIN(SMALL(F54:H54,1),SMALL(J54:P54,1)),SUM(F54:P54))</f>
        <v>18</v>
      </c>
    </row>
    <row r="55" spans="1:18" x14ac:dyDescent="0.25">
      <c r="A55" s="102">
        <v>11</v>
      </c>
      <c r="B55" s="88" t="s">
        <v>118</v>
      </c>
      <c r="C55" s="89" t="str">
        <f>D55&amp;", "&amp;E55</f>
        <v>1949, Cykloklub Nový Jičín</v>
      </c>
      <c r="D55" s="90">
        <f>VLOOKUP(B55,Data!$A:$C,2,0)</f>
        <v>1949</v>
      </c>
      <c r="E55" s="90" t="str">
        <f>VLOOKUP(B55,Data!$A:$C,3,0)</f>
        <v>Cykloklub Nový Jičín</v>
      </c>
      <c r="F55" s="91">
        <f>IFERROR(VLOOKUP(B55,zajic!$B$88:$H$126,7,0),"")</f>
        <v>17</v>
      </c>
      <c r="G55" s="92" t="str">
        <f>IFERROR(VLOOKUP(B55,kopec!$B$56:$H$68,7,0),"")</f>
        <v/>
      </c>
      <c r="H55" s="93" t="str">
        <f>IFERROR(VLOOKUP(B55,bila_hora!$B$50:$H$57,7,0),"")</f>
        <v/>
      </c>
      <c r="I55" s="94" t="str">
        <f>IFERROR(VLOOKUP(B55,bonus!$B$11:$I$17,8,0),"")</f>
        <v/>
      </c>
      <c r="J55" s="95"/>
      <c r="K55" s="96"/>
      <c r="L55" s="97"/>
      <c r="M55" s="98"/>
      <c r="N55" s="96"/>
      <c r="O55" s="97"/>
      <c r="P55" s="98"/>
      <c r="Q55" s="99">
        <f>SUM(F55:P55)</f>
        <v>17</v>
      </c>
      <c r="R55" s="100">
        <f>IF(COUNT(F55:P55)&gt;9,SUM(F55:P55)-MIN(SMALL(F55:H55,1),SMALL(J55:P55,1)),SUM(F55:P55))</f>
        <v>17</v>
      </c>
    </row>
    <row r="56" spans="1:18" x14ac:dyDescent="0.25">
      <c r="A56" s="102">
        <v>12</v>
      </c>
      <c r="B56" s="88" t="s">
        <v>20</v>
      </c>
      <c r="C56" s="89" t="str">
        <f>D56&amp;", "&amp;E56</f>
        <v>1953, MK Kopřivnice</v>
      </c>
      <c r="D56" s="90">
        <f>VLOOKUP(B56,Data!$A:$C,2,0)</f>
        <v>1953</v>
      </c>
      <c r="E56" s="90" t="str">
        <f>VLOOKUP(B56,Data!$A:$C,3,0)</f>
        <v>MK Kopřivnice</v>
      </c>
      <c r="F56" s="91" t="str">
        <f>IFERROR(VLOOKUP(B56,zajic!$B$88:$H$126,7,0),"")</f>
        <v/>
      </c>
      <c r="G56" s="92">
        <f>IFERROR(VLOOKUP(B56,kopec!$B$56:$H$68,7,0),"")</f>
        <v>17</v>
      </c>
      <c r="H56" s="93" t="str">
        <f>IFERROR(VLOOKUP(B56,bila_hora!$B$50:$H$57,7,0),"")</f>
        <v/>
      </c>
      <c r="I56" s="94" t="str">
        <f>IFERROR(VLOOKUP(B56,bonus!$B$11:$I$17,8,0),"")</f>
        <v/>
      </c>
      <c r="J56" s="95"/>
      <c r="K56" s="96"/>
      <c r="L56" s="97"/>
      <c r="M56" s="98"/>
      <c r="N56" s="96"/>
      <c r="O56" s="97"/>
      <c r="P56" s="98"/>
      <c r="Q56" s="99">
        <f>SUM(F56:P56)</f>
        <v>17</v>
      </c>
      <c r="R56" s="100">
        <f>IF(COUNT(F56:P56)&gt;9,SUM(F56:P56)-MIN(SMALL(F56:H56,1),SMALL(J56:P56,1)),SUM(F56:P56))</f>
        <v>17</v>
      </c>
    </row>
    <row r="57" spans="1:18" x14ac:dyDescent="0.25">
      <c r="A57" s="102">
        <v>13</v>
      </c>
      <c r="B57" s="88" t="s">
        <v>119</v>
      </c>
      <c r="C57" s="89" t="str">
        <f>D57&amp;", "&amp;E57</f>
        <v>1959, MK Seitl Ostrava</v>
      </c>
      <c r="D57" s="90">
        <f>VLOOKUP(B57,Data!$A:$C,2,0)</f>
        <v>1959</v>
      </c>
      <c r="E57" s="90" t="str">
        <f>VLOOKUP(B57,Data!$A:$C,3,0)</f>
        <v>MK Seitl Ostrava</v>
      </c>
      <c r="F57" s="91">
        <f>IFERROR(VLOOKUP(B57,zajic!$B$88:$H$126,7,0),"")</f>
        <v>15</v>
      </c>
      <c r="G57" s="92" t="str">
        <f>IFERROR(VLOOKUP(B57,kopec!$B$56:$H$68,7,0),"")</f>
        <v/>
      </c>
      <c r="H57" s="93" t="str">
        <f>IFERROR(VLOOKUP(B57,bila_hora!$B$50:$H$57,7,0),"")</f>
        <v/>
      </c>
      <c r="I57" s="94" t="str">
        <f>IFERROR(VLOOKUP(B57,bonus!$B$11:$I$17,8,0),"")</f>
        <v/>
      </c>
      <c r="J57" s="95"/>
      <c r="K57" s="96"/>
      <c r="L57" s="97"/>
      <c r="M57" s="98"/>
      <c r="N57" s="96"/>
      <c r="O57" s="97"/>
      <c r="P57" s="98"/>
      <c r="Q57" s="99">
        <f>SUM(F57:P57)</f>
        <v>15</v>
      </c>
      <c r="R57" s="100">
        <f>IF(COUNT(F57:P57)&gt;9,SUM(F57:P57)-MIN(SMALL(F57:H57,1),SMALL(J57:P57,1)),SUM(F57:P57))</f>
        <v>15</v>
      </c>
    </row>
    <row r="58" spans="1:18" x14ac:dyDescent="0.25">
      <c r="A58" s="102">
        <v>14</v>
      </c>
      <c r="B58" s="88" t="s">
        <v>120</v>
      </c>
      <c r="C58" s="89" t="str">
        <f>D58&amp;", "&amp;E58</f>
        <v>1945, Lašský běžecký klub</v>
      </c>
      <c r="D58" s="90">
        <f>VLOOKUP(B58,Data!$A:$C,2,0)</f>
        <v>1945</v>
      </c>
      <c r="E58" s="90" t="str">
        <f>VLOOKUP(B58,Data!$A:$C,3,0)</f>
        <v>Lašský běžecký klub</v>
      </c>
      <c r="F58" s="91">
        <f>IFERROR(VLOOKUP(B58,zajic!$B$88:$H$126,7,0),"")</f>
        <v>13</v>
      </c>
      <c r="G58" s="92" t="str">
        <f>IFERROR(VLOOKUP(B58,kopec!$B$56:$H$68,7,0),"")</f>
        <v/>
      </c>
      <c r="H58" s="93" t="str">
        <f>IFERROR(VLOOKUP(B58,bila_hora!$B$50:$H$57,7,0),"")</f>
        <v/>
      </c>
      <c r="I58" s="94" t="str">
        <f>IFERROR(VLOOKUP(B58,bonus!$B$11:$I$17,8,0),"")</f>
        <v/>
      </c>
      <c r="J58" s="95"/>
      <c r="K58" s="96"/>
      <c r="L58" s="97"/>
      <c r="M58" s="98"/>
      <c r="N58" s="96"/>
      <c r="O58" s="97"/>
      <c r="P58" s="98"/>
      <c r="Q58" s="99">
        <f>SUM(F58:P58)</f>
        <v>13</v>
      </c>
      <c r="R58" s="100">
        <f>IF(COUNT(F58:P58)&gt;9,SUM(F58:P58)-MIN(SMALL(F58:H58,1),SMALL(J58:P58,1)),SUM(F58:P58))</f>
        <v>13</v>
      </c>
    </row>
    <row r="59" spans="1:18" x14ac:dyDescent="0.25">
      <c r="A59" s="102">
        <v>15</v>
      </c>
      <c r="B59" s="88" t="s">
        <v>23</v>
      </c>
      <c r="C59" s="89" t="str">
        <f>D59&amp;", "&amp;E59</f>
        <v>1958, Vinotéka Frenštát</v>
      </c>
      <c r="D59" s="90">
        <f>VLOOKUP(B59,Data!$A:$C,2,0)</f>
        <v>1958</v>
      </c>
      <c r="E59" s="90" t="str">
        <f>VLOOKUP(B59,Data!$A:$C,3,0)</f>
        <v>Vinotéka Frenštát</v>
      </c>
      <c r="F59" s="91" t="str">
        <f>IFERROR(VLOOKUP(B59,zajic!$B$88:$H$126,7,0),"")</f>
        <v/>
      </c>
      <c r="G59" s="92">
        <f>IFERROR(VLOOKUP(B59,kopec!$B$56:$H$68,7,0),"")</f>
        <v>13</v>
      </c>
      <c r="H59" s="93" t="str">
        <f>IFERROR(VLOOKUP(B59,bila_hora!$B$50:$H$57,7,0),"")</f>
        <v/>
      </c>
      <c r="I59" s="94" t="str">
        <f>IFERROR(VLOOKUP(B59,bonus!$B$11:$I$17,8,0),"")</f>
        <v/>
      </c>
      <c r="J59" s="95"/>
      <c r="K59" s="96"/>
      <c r="L59" s="97"/>
      <c r="M59" s="98"/>
      <c r="N59" s="96"/>
      <c r="O59" s="97"/>
      <c r="P59" s="98"/>
      <c r="Q59" s="99">
        <f>SUM(F59:P59)</f>
        <v>13</v>
      </c>
      <c r="R59" s="100">
        <f>IF(COUNT(F59:P59)&gt;9,SUM(F59:P59)-MIN(SMALL(F59:H59,1),SMALL(J59:P59,1)),SUM(F59:P59))</f>
        <v>13</v>
      </c>
    </row>
    <row r="60" spans="1:18" x14ac:dyDescent="0.25">
      <c r="A60" s="102">
        <v>16</v>
      </c>
      <c r="B60" s="88" t="s">
        <v>121</v>
      </c>
      <c r="C60" s="89" t="str">
        <f>D60&amp;", "&amp;E60</f>
        <v>1941, Fin Club Český Těšín</v>
      </c>
      <c r="D60" s="90">
        <f>VLOOKUP(B60,Data!$A:$C,2,0)</f>
        <v>1941</v>
      </c>
      <c r="E60" s="90" t="str">
        <f>VLOOKUP(B60,Data!$A:$C,3,0)</f>
        <v>Fin Club Český Těšín</v>
      </c>
      <c r="F60" s="91">
        <f>IFERROR(VLOOKUP(B60,zajic!$B$88:$H$126,7,0),"")</f>
        <v>12</v>
      </c>
      <c r="G60" s="92" t="str">
        <f>IFERROR(VLOOKUP(B60,kopec!$B$56:$H$68,7,0),"")</f>
        <v/>
      </c>
      <c r="H60" s="93" t="str">
        <f>IFERROR(VLOOKUP(B60,bila_hora!$B$50:$H$57,7,0),"")</f>
        <v/>
      </c>
      <c r="I60" s="94" t="str">
        <f>IFERROR(VLOOKUP(B60,bonus!$B$11:$I$17,8,0),"")</f>
        <v/>
      </c>
      <c r="J60" s="95"/>
      <c r="K60" s="96"/>
      <c r="L60" s="97"/>
      <c r="M60" s="98"/>
      <c r="N60" s="96"/>
      <c r="O60" s="97"/>
      <c r="P60" s="98"/>
      <c r="Q60" s="99">
        <f>SUM(F60:P60)</f>
        <v>12</v>
      </c>
      <c r="R60" s="100">
        <f>IF(COUNT(F60:P60)&gt;9,SUM(F60:P60)-MIN(SMALL(F60:H60,1),SMALL(J60:P60,1)),SUM(F60:P60))</f>
        <v>12</v>
      </c>
    </row>
    <row r="61" spans="1:18" x14ac:dyDescent="0.25">
      <c r="A61" s="102">
        <v>17</v>
      </c>
      <c r="B61" s="88" t="s">
        <v>123</v>
      </c>
      <c r="C61" s="89" t="str">
        <f>D61&amp;", "&amp;E61</f>
        <v>1965, Baláž Extreme Team Ostrava</v>
      </c>
      <c r="D61" s="90">
        <f>VLOOKUP(B61,Data!$A:$C,2,0)</f>
        <v>1965</v>
      </c>
      <c r="E61" s="90" t="str">
        <f>VLOOKUP(B61,Data!$A:$C,3,0)</f>
        <v>Baláž Extreme Team Ostrava</v>
      </c>
      <c r="F61" s="91">
        <f>IFERROR(VLOOKUP(B61,zajic!$B$88:$H$126,7,0),"")</f>
        <v>11</v>
      </c>
      <c r="G61" s="92" t="str">
        <f>IFERROR(VLOOKUP(B61,kopec!$B$56:$H$68,7,0),"")</f>
        <v/>
      </c>
      <c r="H61" s="93" t="str">
        <f>IFERROR(VLOOKUP(B61,bila_hora!$B$50:$H$57,7,0),"")</f>
        <v/>
      </c>
      <c r="I61" s="94" t="str">
        <f>IFERROR(VLOOKUP(B61,bonus!$B$11:$I$17,8,0),"")</f>
        <v/>
      </c>
      <c r="J61" s="95"/>
      <c r="K61" s="96"/>
      <c r="L61" s="97"/>
      <c r="M61" s="98"/>
      <c r="N61" s="96"/>
      <c r="O61" s="97"/>
      <c r="P61" s="98"/>
      <c r="Q61" s="99">
        <f>SUM(F61:P61)</f>
        <v>11</v>
      </c>
      <c r="R61" s="100">
        <f>IF(COUNT(F61:P61)&gt;9,SUM(F61:P61)-MIN(SMALL(F61:H61,1),SMALL(J61:P61,1)),SUM(F61:P61))</f>
        <v>11</v>
      </c>
    </row>
    <row r="62" spans="1:18" x14ac:dyDescent="0.25">
      <c r="A62" s="102">
        <v>18</v>
      </c>
      <c r="B62" s="88" t="s">
        <v>37</v>
      </c>
      <c r="C62" s="89" t="str">
        <f>D62&amp;", "&amp;E62</f>
        <v>1955, MK Kopřivnice</v>
      </c>
      <c r="D62" s="90">
        <f>VLOOKUP(B62,Data!$A:$C,2,0)</f>
        <v>1955</v>
      </c>
      <c r="E62" s="90" t="str">
        <f>VLOOKUP(B62,Data!$A:$C,3,0)</f>
        <v>MK Kopřivnice</v>
      </c>
      <c r="F62" s="91" t="str">
        <f>IFERROR(VLOOKUP(B62,zajic!$B$88:$H$126,7,0),"")</f>
        <v/>
      </c>
      <c r="G62" s="92">
        <f>IFERROR(VLOOKUP(B62,kopec!$B$56:$H$68,7,0),"")</f>
        <v>11</v>
      </c>
      <c r="H62" s="93" t="str">
        <f>IFERROR(VLOOKUP(B62,bila_hora!$B$50:$H$57,7,0),"")</f>
        <v/>
      </c>
      <c r="I62" s="94" t="str">
        <f>IFERROR(VLOOKUP(B62,bonus!$B$11:$I$17,8,0),"")</f>
        <v/>
      </c>
      <c r="J62" s="95"/>
      <c r="K62" s="96"/>
      <c r="L62" s="97"/>
      <c r="M62" s="98"/>
      <c r="N62" s="96"/>
      <c r="O62" s="97"/>
      <c r="P62" s="98"/>
      <c r="Q62" s="99">
        <f>SUM(F62:P62)</f>
        <v>11</v>
      </c>
      <c r="R62" s="100">
        <f>IF(COUNT(F62:P62)&gt;9,SUM(F62:P62)-MIN(SMALL(F62:H62,1),SMALL(J62:P62,1)),SUM(F62:P62))</f>
        <v>11</v>
      </c>
    </row>
    <row r="63" spans="1:18" x14ac:dyDescent="0.25">
      <c r="A63" s="102">
        <v>19</v>
      </c>
      <c r="B63" s="88" t="s">
        <v>39</v>
      </c>
      <c r="C63" s="89" t="str">
        <f>D63&amp;", "&amp;E63</f>
        <v>1945, MK Kopřivnice</v>
      </c>
      <c r="D63" s="90">
        <f>VLOOKUP(B63,Data!$A:$C,2,0)</f>
        <v>1945</v>
      </c>
      <c r="E63" s="90" t="str">
        <f>VLOOKUP(B63,Data!$A:$C,3,0)</f>
        <v>MK Kopřivnice</v>
      </c>
      <c r="F63" s="91">
        <f>IFERROR(VLOOKUP(B63,zajic!$B$88:$H$126,7,0),"")</f>
        <v>0</v>
      </c>
      <c r="G63" s="92">
        <f>IFERROR(VLOOKUP(B63,kopec!$B$56:$H$68,7,0),"")</f>
        <v>10</v>
      </c>
      <c r="H63" s="93" t="str">
        <f>IFERROR(VLOOKUP(B63,bila_hora!$B$50:$H$57,7,0),"")</f>
        <v/>
      </c>
      <c r="I63" s="94" t="str">
        <f>IFERROR(VLOOKUP(B63,bonus!$B$11:$I$17,8,0),"")</f>
        <v/>
      </c>
      <c r="J63" s="95"/>
      <c r="K63" s="96"/>
      <c r="L63" s="97"/>
      <c r="M63" s="98"/>
      <c r="N63" s="96"/>
      <c r="O63" s="97"/>
      <c r="P63" s="98"/>
      <c r="Q63" s="99">
        <f>SUM(F63:P63)</f>
        <v>10</v>
      </c>
      <c r="R63" s="100">
        <f>IF(COUNT(F63:P63)&gt;9,SUM(F63:P63)-MIN(SMALL(F63:H63,1),SMALL(J63:P63,1)),SUM(F63:P63))</f>
        <v>10</v>
      </c>
    </row>
    <row r="64" spans="1:18" x14ac:dyDescent="0.25">
      <c r="A64" s="102">
        <v>20</v>
      </c>
      <c r="B64" s="88" t="s">
        <v>210</v>
      </c>
      <c r="C64" s="89" t="str">
        <f>D64&amp;", "&amp;E64</f>
        <v>1965, MTB Ondřejník</v>
      </c>
      <c r="D64" s="90">
        <f>VLOOKUP(B64,Data!$A:$C,2,0)</f>
        <v>1965</v>
      </c>
      <c r="E64" s="90" t="str">
        <f>VLOOKUP(B64,Data!$A:$C,3,0)</f>
        <v>MTB Ondřejník</v>
      </c>
      <c r="F64" s="91">
        <f>IFERROR(VLOOKUP(B64,zajic!$B$88:$H$126,7,0),"")</f>
        <v>9</v>
      </c>
      <c r="G64" s="92" t="str">
        <f>IFERROR(VLOOKUP(B64,kopec!$B$56:$H$68,7,0),"")</f>
        <v/>
      </c>
      <c r="H64" s="93" t="str">
        <f>IFERROR(VLOOKUP(B64,bila_hora!$B$50:$H$57,7,0),"")</f>
        <v/>
      </c>
      <c r="I64" s="94" t="str">
        <f>IFERROR(VLOOKUP(B64,bonus!$B$11:$I$17,8,0),"")</f>
        <v/>
      </c>
      <c r="J64" s="95"/>
      <c r="K64" s="96"/>
      <c r="L64" s="97"/>
      <c r="M64" s="98"/>
      <c r="N64" s="96"/>
      <c r="O64" s="97"/>
      <c r="P64" s="98"/>
      <c r="Q64" s="99">
        <f>SUM(F64:P64)</f>
        <v>9</v>
      </c>
      <c r="R64" s="100">
        <f>IF(COUNT(F64:P64)&gt;9,SUM(F64:P64)-MIN(SMALL(F64:H64,1),SMALL(J64:P64,1)),SUM(F64:P64))</f>
        <v>9</v>
      </c>
    </row>
    <row r="65" spans="1:18" x14ac:dyDescent="0.25">
      <c r="A65" s="102">
        <v>21</v>
      </c>
      <c r="B65" s="88" t="s">
        <v>31</v>
      </c>
      <c r="C65" s="89" t="str">
        <f>D65&amp;", "&amp;E65</f>
        <v>1969, Midar Příbor</v>
      </c>
      <c r="D65" s="90">
        <f>VLOOKUP(B65,Data!$A:$C,2,0)</f>
        <v>1969</v>
      </c>
      <c r="E65" s="90" t="str">
        <f>VLOOKUP(B65,Data!$A:$C,3,0)</f>
        <v>Midar Příbor</v>
      </c>
      <c r="F65" s="91" t="str">
        <f>IFERROR(VLOOKUP(B65,zajic!$B$88:$H$126,7,0),"")</f>
        <v/>
      </c>
      <c r="G65" s="92">
        <f>IFERROR(VLOOKUP(B65,kopec!$B$56:$H$68,7,0),"")</f>
        <v>9</v>
      </c>
      <c r="H65" s="93" t="str">
        <f>IFERROR(VLOOKUP(B65,bila_hora!$B$50:$H$57,7,0),"")</f>
        <v/>
      </c>
      <c r="I65" s="94" t="str">
        <f>IFERROR(VLOOKUP(B65,bonus!$B$11:$I$17,8,0),"")</f>
        <v/>
      </c>
      <c r="J65" s="95"/>
      <c r="K65" s="96"/>
      <c r="L65" s="97"/>
      <c r="M65" s="98"/>
      <c r="N65" s="96"/>
      <c r="O65" s="97"/>
      <c r="P65" s="98"/>
      <c r="Q65" s="99">
        <f>SUM(F65:P65)</f>
        <v>9</v>
      </c>
      <c r="R65" s="100">
        <f>IF(COUNT(F65:P65)&gt;9,SUM(F65:P65)-MIN(SMALL(F65:H65,1),SMALL(J65:P65,1)),SUM(F65:P65))</f>
        <v>9</v>
      </c>
    </row>
    <row r="66" spans="1:18" x14ac:dyDescent="0.25">
      <c r="A66" s="102">
        <v>22</v>
      </c>
      <c r="B66" s="88" t="s">
        <v>125</v>
      </c>
      <c r="C66" s="89" t="str">
        <f>D66&amp;", "&amp;E66</f>
        <v>1963, Orel Veřovice</v>
      </c>
      <c r="D66" s="90">
        <f>VLOOKUP(B66,Data!$A:$C,2,0)</f>
        <v>1963</v>
      </c>
      <c r="E66" s="90" t="str">
        <f>VLOOKUP(B66,Data!$A:$C,3,0)</f>
        <v>Orel Veřovice</v>
      </c>
      <c r="F66" s="91">
        <f>IFERROR(VLOOKUP(B66,zajic!$B$88:$H$126,7,0),"")</f>
        <v>7</v>
      </c>
      <c r="G66" s="92" t="str">
        <f>IFERROR(VLOOKUP(B66,kopec!$B$56:$H$68,7,0),"")</f>
        <v/>
      </c>
      <c r="H66" s="93" t="str">
        <f>IFERROR(VLOOKUP(B66,bila_hora!$B$50:$H$57,7,0),"")</f>
        <v/>
      </c>
      <c r="I66" s="94" t="str">
        <f>IFERROR(VLOOKUP(B66,bonus!$B$11:$I$17,8,0),"")</f>
        <v/>
      </c>
      <c r="J66" s="95"/>
      <c r="K66" s="96"/>
      <c r="L66" s="97"/>
      <c r="M66" s="98"/>
      <c r="N66" s="96"/>
      <c r="O66" s="97"/>
      <c r="P66" s="98"/>
      <c r="Q66" s="99">
        <f>SUM(F66:P66)</f>
        <v>7</v>
      </c>
      <c r="R66" s="100">
        <f>IF(COUNT(F66:P66)&gt;9,SUM(F66:P66)-MIN(SMALL(F66:H66,1),SMALL(J66:P66,1)),SUM(F66:P66))</f>
        <v>7</v>
      </c>
    </row>
    <row r="67" spans="1:18" x14ac:dyDescent="0.25">
      <c r="A67" s="102">
        <v>23</v>
      </c>
      <c r="B67" s="88" t="s">
        <v>114</v>
      </c>
      <c r="C67" s="89" t="str">
        <f>D67&amp;", "&amp;E67</f>
        <v>1957, Lokomotiva Ostrava</v>
      </c>
      <c r="D67" s="90">
        <f>VLOOKUP(B67,Data!$A:$C,2,0)</f>
        <v>1957</v>
      </c>
      <c r="E67" s="90" t="str">
        <f>VLOOKUP(B67,Data!$A:$C,3,0)</f>
        <v>Lokomotiva Ostrava</v>
      </c>
      <c r="F67" s="91">
        <f>IFERROR(VLOOKUP(B67,zajic!$B$88:$H$126,7,0),"")</f>
        <v>6</v>
      </c>
      <c r="G67" s="92" t="str">
        <f>IFERROR(VLOOKUP(B67,kopec!$B$56:$H$68,7,0),"")</f>
        <v/>
      </c>
      <c r="H67" s="93" t="str">
        <f>IFERROR(VLOOKUP(B67,bila_hora!$B$50:$H$57,7,0),"")</f>
        <v/>
      </c>
      <c r="I67" s="94" t="str">
        <f>IFERROR(VLOOKUP(B67,bonus!$B$11:$I$17,8,0),"")</f>
        <v/>
      </c>
      <c r="J67" s="95"/>
      <c r="K67" s="96"/>
      <c r="L67" s="97"/>
      <c r="M67" s="98"/>
      <c r="N67" s="96"/>
      <c r="O67" s="97"/>
      <c r="P67" s="98"/>
      <c r="Q67" s="99">
        <f>SUM(F67:P67)</f>
        <v>6</v>
      </c>
      <c r="R67" s="100">
        <f>IF(COUNT(F67:P67)&gt;9,SUM(F67:P67)-MIN(SMALL(F67:H67,1),SMALL(J67:P67,1)),SUM(F67:P67))</f>
        <v>6</v>
      </c>
    </row>
    <row r="68" spans="1:18" x14ac:dyDescent="0.25">
      <c r="A68" s="102">
        <v>24</v>
      </c>
      <c r="B68" s="88" t="s">
        <v>126</v>
      </c>
      <c r="C68" s="89" t="str">
        <f>D68&amp;", "&amp;E68</f>
        <v>1938, Tichá</v>
      </c>
      <c r="D68" s="90">
        <f>VLOOKUP(B68,Data!$A:$C,2,0)</f>
        <v>1938</v>
      </c>
      <c r="E68" s="90" t="str">
        <f>VLOOKUP(B68,Data!$A:$C,3,0)</f>
        <v>Tichá</v>
      </c>
      <c r="F68" s="91">
        <f>IFERROR(VLOOKUP(B68,zajic!$B$88:$H$126,7,0),"")</f>
        <v>4</v>
      </c>
      <c r="G68" s="92" t="str">
        <f>IFERROR(VLOOKUP(B68,kopec!$B$56:$H$68,7,0),"")</f>
        <v/>
      </c>
      <c r="H68" s="93" t="str">
        <f>IFERROR(VLOOKUP(B68,bila_hora!$B$50:$H$57,7,0),"")</f>
        <v/>
      </c>
      <c r="I68" s="94" t="str">
        <f>IFERROR(VLOOKUP(B68,bonus!$B$11:$I$17,8,0),"")</f>
        <v/>
      </c>
      <c r="J68" s="95"/>
      <c r="K68" s="96"/>
      <c r="L68" s="97"/>
      <c r="M68" s="98"/>
      <c r="N68" s="96"/>
      <c r="O68" s="97"/>
      <c r="P68" s="98"/>
      <c r="Q68" s="99">
        <f>SUM(F68:P68)</f>
        <v>4</v>
      </c>
      <c r="R68" s="100">
        <f>IF(COUNT(F68:P68)&gt;9,SUM(F68:P68)-MIN(SMALL(F68:H68,1),SMALL(J68:P68,1)),SUM(F68:P68))</f>
        <v>4</v>
      </c>
    </row>
    <row r="69" spans="1:18" x14ac:dyDescent="0.25">
      <c r="A69" s="102">
        <v>25</v>
      </c>
      <c r="B69" s="88" t="s">
        <v>211</v>
      </c>
      <c r="C69" s="89" t="str">
        <f>D69&amp;", "&amp;E69</f>
        <v>1941, Studénka</v>
      </c>
      <c r="D69" s="90">
        <f>VLOOKUP(B69,Data!$A:$C,2,0)</f>
        <v>1941</v>
      </c>
      <c r="E69" s="90" t="str">
        <f>VLOOKUP(B69,Data!$A:$C,3,0)</f>
        <v>Studénka</v>
      </c>
      <c r="F69" s="91">
        <f>IFERROR(VLOOKUP(B69,zajic!$B$88:$H$126,7,0),"")</f>
        <v>3</v>
      </c>
      <c r="G69" s="92" t="str">
        <f>IFERROR(VLOOKUP(B69,kopec!$B$56:$H$68,7,0),"")</f>
        <v/>
      </c>
      <c r="H69" s="93" t="str">
        <f>IFERROR(VLOOKUP(B69,bila_hora!$B$50:$H$57,7,0),"")</f>
        <v/>
      </c>
      <c r="I69" s="94" t="str">
        <f>IFERROR(VLOOKUP(B69,bonus!$B$11:$I$17,8,0),"")</f>
        <v/>
      </c>
      <c r="J69" s="95"/>
      <c r="K69" s="96"/>
      <c r="L69" s="97"/>
      <c r="M69" s="98"/>
      <c r="N69" s="96"/>
      <c r="O69" s="97"/>
      <c r="P69" s="98"/>
      <c r="Q69" s="99">
        <f>SUM(F69:P69)</f>
        <v>3</v>
      </c>
      <c r="R69" s="100">
        <f>IF(COUNT(F69:P69)&gt;9,SUM(F69:P69)-MIN(SMALL(F69:H69,1),SMALL(J69:P69,1)),SUM(F69:P69))</f>
        <v>3</v>
      </c>
    </row>
    <row r="70" spans="1:18" x14ac:dyDescent="0.25">
      <c r="A70" s="102">
        <v>26</v>
      </c>
      <c r="B70" s="88" t="s">
        <v>212</v>
      </c>
      <c r="C70" s="89" t="str">
        <f>D70&amp;", "&amp;E70</f>
        <v>1961, TJ Rožnov pod Radh.</v>
      </c>
      <c r="D70" s="90">
        <f>VLOOKUP(B70,Data!$A:$C,2,0)</f>
        <v>1961</v>
      </c>
      <c r="E70" s="90" t="str">
        <f>VLOOKUP(B70,Data!$A:$C,3,0)</f>
        <v>TJ Rožnov pod Radh.</v>
      </c>
      <c r="F70" s="91">
        <f>IFERROR(VLOOKUP(B70,zajic!$B$88:$H$126,7,0),"")</f>
        <v>2</v>
      </c>
      <c r="G70" s="92" t="str">
        <f>IFERROR(VLOOKUP(B70,kopec!$B$56:$H$68,7,0),"")</f>
        <v/>
      </c>
      <c r="H70" s="93" t="str">
        <f>IFERROR(VLOOKUP(B70,bila_hora!$B$50:$H$57,7,0),"")</f>
        <v/>
      </c>
      <c r="I70" s="94" t="str">
        <f>IFERROR(VLOOKUP(B70,bonus!$B$11:$I$17,8,0),"")</f>
        <v/>
      </c>
      <c r="J70" s="95"/>
      <c r="K70" s="96"/>
      <c r="L70" s="97"/>
      <c r="M70" s="98"/>
      <c r="N70" s="96"/>
      <c r="O70" s="97"/>
      <c r="P70" s="98"/>
      <c r="Q70" s="99">
        <f>SUM(F70:P70)</f>
        <v>2</v>
      </c>
      <c r="R70" s="100">
        <f>IF(COUNT(F70:P70)&gt;9,SUM(F70:P70)-MIN(SMALL(F70:H70,1),SMALL(J70:P70,1)),SUM(F70:P70))</f>
        <v>2</v>
      </c>
    </row>
    <row r="71" spans="1:18" x14ac:dyDescent="0.25">
      <c r="A71" s="102">
        <v>27</v>
      </c>
      <c r="B71" s="88" t="s">
        <v>213</v>
      </c>
      <c r="C71" s="89" t="str">
        <f>D71&amp;", "&amp;E71</f>
        <v>1964, Lašský běžecký klub</v>
      </c>
      <c r="D71" s="90">
        <f>VLOOKUP(B71,Data!$A:$C,2,0)</f>
        <v>1964</v>
      </c>
      <c r="E71" s="90" t="str">
        <f>VLOOKUP(B71,Data!$A:$C,3,0)</f>
        <v>Lašský běžecký klub</v>
      </c>
      <c r="F71" s="91">
        <f>IFERROR(VLOOKUP(B71,zajic!$B$88:$H$126,7,0),"")</f>
        <v>1</v>
      </c>
      <c r="G71" s="92" t="str">
        <f>IFERROR(VLOOKUP(B71,kopec!$B$56:$H$68,7,0),"")</f>
        <v/>
      </c>
      <c r="H71" s="93" t="str">
        <f>IFERROR(VLOOKUP(B71,bila_hora!$B$50:$H$57,7,0),"")</f>
        <v/>
      </c>
      <c r="I71" s="94" t="str">
        <f>IFERROR(VLOOKUP(B71,bonus!$B$11:$I$17,8,0),"")</f>
        <v/>
      </c>
      <c r="J71" s="95"/>
      <c r="K71" s="96"/>
      <c r="L71" s="97"/>
      <c r="M71" s="98"/>
      <c r="N71" s="96"/>
      <c r="O71" s="97"/>
      <c r="P71" s="98"/>
      <c r="Q71" s="99">
        <f>SUM(F71:P71)</f>
        <v>1</v>
      </c>
      <c r="R71" s="100">
        <f>IF(COUNT(F71:P71)&gt;9,SUM(F71:P71)-MIN(SMALL(F71:H71,1),SMALL(J71:P71,1)),SUM(F71:P71))</f>
        <v>1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2" sqref="G2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149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2" sqref="G2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149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2" sqref="G2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149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2" sqref="G2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149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2" sqref="G2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149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G2" sqref="G2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149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90"/>
  <sheetViews>
    <sheetView topLeftCell="A49" workbookViewId="0">
      <selection activeCell="A57" sqref="A57:XFD57"/>
    </sheetView>
  </sheetViews>
  <sheetFormatPr defaultRowHeight="15" x14ac:dyDescent="0.25"/>
  <cols>
    <col min="1" max="1" width="23.42578125" customWidth="1"/>
    <col min="2" max="2" width="7.28515625" customWidth="1"/>
    <col min="3" max="3" width="26.42578125" customWidth="1"/>
  </cols>
  <sheetData>
    <row r="1" spans="1:3" x14ac:dyDescent="0.25">
      <c r="A1" s="60" t="s">
        <v>3</v>
      </c>
      <c r="B1" s="60" t="s">
        <v>198</v>
      </c>
      <c r="C1" s="60" t="s">
        <v>6</v>
      </c>
    </row>
    <row r="2" spans="1:3" x14ac:dyDescent="0.25">
      <c r="A2" t="s">
        <v>181</v>
      </c>
      <c r="B2">
        <v>1981</v>
      </c>
      <c r="C2" t="s">
        <v>74</v>
      </c>
    </row>
    <row r="3" spans="1:3" x14ac:dyDescent="0.25">
      <c r="A3" t="s">
        <v>8</v>
      </c>
      <c r="B3">
        <v>1987</v>
      </c>
      <c r="C3" t="s">
        <v>10</v>
      </c>
    </row>
    <row r="4" spans="1:3" x14ac:dyDescent="0.25">
      <c r="A4" t="s">
        <v>131</v>
      </c>
      <c r="B4">
        <v>1967</v>
      </c>
      <c r="C4" t="s">
        <v>88</v>
      </c>
    </row>
    <row r="5" spans="1:3" x14ac:dyDescent="0.25">
      <c r="A5" t="s">
        <v>123</v>
      </c>
      <c r="B5">
        <v>1965</v>
      </c>
      <c r="C5" t="s">
        <v>79</v>
      </c>
    </row>
    <row r="6" spans="1:3" x14ac:dyDescent="0.25">
      <c r="A6" t="s">
        <v>142</v>
      </c>
      <c r="B6">
        <v>1965</v>
      </c>
      <c r="C6" t="s">
        <v>74</v>
      </c>
    </row>
    <row r="7" spans="1:3" x14ac:dyDescent="0.25">
      <c r="A7" t="s">
        <v>120</v>
      </c>
      <c r="B7">
        <v>1945</v>
      </c>
      <c r="C7" t="s">
        <v>60</v>
      </c>
    </row>
    <row r="8" spans="1:3" x14ac:dyDescent="0.25">
      <c r="A8" t="s">
        <v>151</v>
      </c>
      <c r="B8">
        <v>1977</v>
      </c>
      <c r="C8" t="s">
        <v>60</v>
      </c>
    </row>
    <row r="9" spans="1:3" x14ac:dyDescent="0.25">
      <c r="A9" t="s">
        <v>185</v>
      </c>
      <c r="B9">
        <v>1989</v>
      </c>
      <c r="C9" t="s">
        <v>109</v>
      </c>
    </row>
    <row r="10" spans="1:3" x14ac:dyDescent="0.25">
      <c r="A10" t="s">
        <v>33</v>
      </c>
      <c r="B10">
        <v>1987</v>
      </c>
      <c r="C10" t="s">
        <v>10</v>
      </c>
    </row>
    <row r="11" spans="1:3" x14ac:dyDescent="0.25">
      <c r="A11" t="s">
        <v>118</v>
      </c>
      <c r="B11">
        <v>1949</v>
      </c>
      <c r="C11" t="s">
        <v>102</v>
      </c>
    </row>
    <row r="12" spans="1:3" x14ac:dyDescent="0.25">
      <c r="A12" t="s">
        <v>172</v>
      </c>
      <c r="B12">
        <v>1973</v>
      </c>
      <c r="C12" t="s">
        <v>64</v>
      </c>
    </row>
    <row r="13" spans="1:3" x14ac:dyDescent="0.25">
      <c r="A13" t="s">
        <v>139</v>
      </c>
      <c r="B13">
        <v>1970</v>
      </c>
      <c r="C13" t="s">
        <v>92</v>
      </c>
    </row>
    <row r="14" spans="1:3" x14ac:dyDescent="0.25">
      <c r="A14" t="s">
        <v>21</v>
      </c>
      <c r="B14">
        <v>1970</v>
      </c>
      <c r="C14" t="s">
        <v>22</v>
      </c>
    </row>
    <row r="15" spans="1:3" x14ac:dyDescent="0.25">
      <c r="A15" t="s">
        <v>182</v>
      </c>
      <c r="B15">
        <v>1988</v>
      </c>
      <c r="C15" t="s">
        <v>79</v>
      </c>
    </row>
    <row r="16" spans="1:3" x14ac:dyDescent="0.25">
      <c r="A16" t="s">
        <v>38</v>
      </c>
      <c r="B16">
        <v>1961</v>
      </c>
      <c r="C16" t="s">
        <v>36</v>
      </c>
    </row>
    <row r="17" spans="1:3" x14ac:dyDescent="0.25">
      <c r="A17" t="s">
        <v>188</v>
      </c>
      <c r="B17">
        <v>1966</v>
      </c>
      <c r="C17" t="s">
        <v>100</v>
      </c>
    </row>
    <row r="18" spans="1:3" x14ac:dyDescent="0.25">
      <c r="A18" t="s">
        <v>15</v>
      </c>
      <c r="B18">
        <v>1971</v>
      </c>
      <c r="C18" t="s">
        <v>10</v>
      </c>
    </row>
    <row r="19" spans="1:3" x14ac:dyDescent="0.25">
      <c r="A19" t="s">
        <v>189</v>
      </c>
      <c r="B19">
        <v>1987</v>
      </c>
      <c r="C19" t="s">
        <v>110</v>
      </c>
    </row>
    <row r="20" spans="1:3" x14ac:dyDescent="0.25">
      <c r="A20" t="s">
        <v>130</v>
      </c>
      <c r="B20">
        <v>1965</v>
      </c>
      <c r="C20" t="s">
        <v>86</v>
      </c>
    </row>
    <row r="21" spans="1:3" x14ac:dyDescent="0.25">
      <c r="A21" t="s">
        <v>137</v>
      </c>
      <c r="B21">
        <v>1967</v>
      </c>
      <c r="C21" t="s">
        <v>93</v>
      </c>
    </row>
    <row r="22" spans="1:3" x14ac:dyDescent="0.25">
      <c r="A22" t="s">
        <v>148</v>
      </c>
      <c r="B22">
        <v>1949</v>
      </c>
      <c r="C22" t="s">
        <v>60</v>
      </c>
    </row>
    <row r="23" spans="1:3" x14ac:dyDescent="0.25">
      <c r="A23" t="s">
        <v>114</v>
      </c>
      <c r="B23">
        <v>1957</v>
      </c>
      <c r="C23" t="s">
        <v>96</v>
      </c>
    </row>
    <row r="24" spans="1:3" x14ac:dyDescent="0.25">
      <c r="A24" t="s">
        <v>25</v>
      </c>
      <c r="B24">
        <v>1952</v>
      </c>
      <c r="C24" t="s">
        <v>10</v>
      </c>
    </row>
    <row r="25" spans="1:3" x14ac:dyDescent="0.25">
      <c r="A25" t="s">
        <v>155</v>
      </c>
      <c r="B25">
        <v>1975</v>
      </c>
      <c r="C25" t="s">
        <v>10</v>
      </c>
    </row>
    <row r="26" spans="1:3" x14ac:dyDescent="0.25">
      <c r="A26" t="s">
        <v>175</v>
      </c>
      <c r="B26">
        <v>1976</v>
      </c>
      <c r="C26" t="s">
        <v>68</v>
      </c>
    </row>
    <row r="27" spans="1:3" x14ac:dyDescent="0.25">
      <c r="A27" t="s">
        <v>125</v>
      </c>
      <c r="B27">
        <v>1963</v>
      </c>
      <c r="C27" t="s">
        <v>68</v>
      </c>
    </row>
    <row r="28" spans="1:3" x14ac:dyDescent="0.25">
      <c r="A28" t="s">
        <v>16</v>
      </c>
      <c r="B28">
        <v>1978</v>
      </c>
      <c r="C28" t="s">
        <v>10</v>
      </c>
    </row>
    <row r="29" spans="1:3" x14ac:dyDescent="0.25">
      <c r="A29" t="s">
        <v>187</v>
      </c>
      <c r="B29">
        <v>1987</v>
      </c>
      <c r="C29" t="s">
        <v>34</v>
      </c>
    </row>
    <row r="30" spans="1:3" x14ac:dyDescent="0.25">
      <c r="A30" t="s">
        <v>177</v>
      </c>
      <c r="B30">
        <v>1987</v>
      </c>
      <c r="C30" t="s">
        <v>70</v>
      </c>
    </row>
    <row r="31" spans="1:3" x14ac:dyDescent="0.25">
      <c r="A31" t="s">
        <v>141</v>
      </c>
      <c r="B31">
        <v>1971</v>
      </c>
      <c r="C31" t="s">
        <v>94</v>
      </c>
    </row>
    <row r="32" spans="1:3" x14ac:dyDescent="0.25">
      <c r="A32" t="s">
        <v>19</v>
      </c>
      <c r="B32">
        <v>1980</v>
      </c>
      <c r="C32" t="s">
        <v>72</v>
      </c>
    </row>
    <row r="33" spans="1:3" x14ac:dyDescent="0.25">
      <c r="A33" t="s">
        <v>138</v>
      </c>
      <c r="B33">
        <v>1955</v>
      </c>
      <c r="C33" t="s">
        <v>100</v>
      </c>
    </row>
    <row r="34" spans="1:3" x14ac:dyDescent="0.25">
      <c r="A34" t="s">
        <v>27</v>
      </c>
      <c r="B34">
        <v>1974</v>
      </c>
      <c r="C34" t="s">
        <v>10</v>
      </c>
    </row>
    <row r="35" spans="1:3" x14ac:dyDescent="0.25">
      <c r="A35" t="s">
        <v>196</v>
      </c>
      <c r="B35">
        <v>2001</v>
      </c>
      <c r="C35" t="s">
        <v>93</v>
      </c>
    </row>
    <row r="36" spans="1:3" x14ac:dyDescent="0.25">
      <c r="A36" t="s">
        <v>157</v>
      </c>
      <c r="B36">
        <v>1976</v>
      </c>
      <c r="C36" t="s">
        <v>64</v>
      </c>
    </row>
    <row r="37" spans="1:3" x14ac:dyDescent="0.25">
      <c r="A37" t="s">
        <v>170</v>
      </c>
      <c r="B37">
        <v>1979</v>
      </c>
      <c r="C37" t="s">
        <v>62</v>
      </c>
    </row>
    <row r="38" spans="1:3" x14ac:dyDescent="0.25">
      <c r="A38" t="s">
        <v>183</v>
      </c>
      <c r="B38">
        <v>1985</v>
      </c>
      <c r="C38" t="s">
        <v>60</v>
      </c>
    </row>
    <row r="39" spans="1:3" x14ac:dyDescent="0.25">
      <c r="A39" t="s">
        <v>143</v>
      </c>
      <c r="B39">
        <v>1961</v>
      </c>
      <c r="C39" t="s">
        <v>74</v>
      </c>
    </row>
    <row r="40" spans="1:3" x14ac:dyDescent="0.25">
      <c r="A40" t="s">
        <v>190</v>
      </c>
      <c r="B40">
        <v>1963</v>
      </c>
      <c r="C40" t="s">
        <v>113</v>
      </c>
    </row>
    <row r="41" spans="1:3" x14ac:dyDescent="0.25">
      <c r="A41" t="s">
        <v>29</v>
      </c>
      <c r="B41">
        <v>1951</v>
      </c>
      <c r="C41" t="s">
        <v>10</v>
      </c>
    </row>
    <row r="42" spans="1:3" x14ac:dyDescent="0.25">
      <c r="A42" t="s">
        <v>179</v>
      </c>
      <c r="B42">
        <v>1979</v>
      </c>
      <c r="C42" t="s">
        <v>64</v>
      </c>
    </row>
    <row r="43" spans="1:3" x14ac:dyDescent="0.25">
      <c r="A43" t="s">
        <v>158</v>
      </c>
      <c r="B43">
        <v>1979</v>
      </c>
      <c r="C43" t="s">
        <v>64</v>
      </c>
    </row>
    <row r="44" spans="1:3" x14ac:dyDescent="0.25">
      <c r="A44" t="s">
        <v>154</v>
      </c>
      <c r="B44">
        <v>1975</v>
      </c>
      <c r="C44" t="s">
        <v>60</v>
      </c>
    </row>
    <row r="45" spans="1:3" x14ac:dyDescent="0.25">
      <c r="A45" t="s">
        <v>174</v>
      </c>
      <c r="B45">
        <v>1974</v>
      </c>
      <c r="C45" t="s">
        <v>67</v>
      </c>
    </row>
    <row r="46" spans="1:3" x14ac:dyDescent="0.25">
      <c r="A46" t="s">
        <v>180</v>
      </c>
      <c r="B46">
        <v>1981</v>
      </c>
      <c r="C46" t="s">
        <v>73</v>
      </c>
    </row>
    <row r="47" spans="1:3" x14ac:dyDescent="0.25">
      <c r="A47" t="s">
        <v>35</v>
      </c>
      <c r="B47">
        <v>1981</v>
      </c>
      <c r="C47" t="s">
        <v>36</v>
      </c>
    </row>
    <row r="48" spans="1:3" x14ac:dyDescent="0.25">
      <c r="A48" t="s">
        <v>173</v>
      </c>
      <c r="B48">
        <v>1981</v>
      </c>
      <c r="C48" t="s">
        <v>66</v>
      </c>
    </row>
    <row r="49" spans="1:3" x14ac:dyDescent="0.25">
      <c r="A49" t="s">
        <v>11</v>
      </c>
      <c r="B49">
        <v>1975</v>
      </c>
      <c r="C49" t="s">
        <v>10</v>
      </c>
    </row>
    <row r="50" spans="1:3" x14ac:dyDescent="0.25">
      <c r="A50" t="s">
        <v>124</v>
      </c>
      <c r="B50">
        <v>1965</v>
      </c>
      <c r="C50" t="s">
        <v>82</v>
      </c>
    </row>
    <row r="51" spans="1:3" x14ac:dyDescent="0.25">
      <c r="A51" t="s">
        <v>39</v>
      </c>
      <c r="B51">
        <v>1945</v>
      </c>
      <c r="C51" t="s">
        <v>10</v>
      </c>
    </row>
    <row r="52" spans="1:3" x14ac:dyDescent="0.25">
      <c r="A52" t="s">
        <v>184</v>
      </c>
      <c r="B52">
        <v>1969</v>
      </c>
      <c r="C52" t="s">
        <v>112</v>
      </c>
    </row>
    <row r="53" spans="1:3" x14ac:dyDescent="0.25">
      <c r="A53" t="s">
        <v>144</v>
      </c>
      <c r="B53">
        <v>1966</v>
      </c>
      <c r="C53" t="s">
        <v>74</v>
      </c>
    </row>
    <row r="54" spans="1:3" x14ac:dyDescent="0.25">
      <c r="A54" t="s">
        <v>191</v>
      </c>
      <c r="B54">
        <v>1988</v>
      </c>
      <c r="C54" t="s">
        <v>68</v>
      </c>
    </row>
    <row r="55" spans="1:3" x14ac:dyDescent="0.25">
      <c r="A55" t="s">
        <v>195</v>
      </c>
      <c r="B55">
        <v>1973</v>
      </c>
      <c r="C55" t="s">
        <v>197</v>
      </c>
    </row>
    <row r="56" spans="1:3" x14ac:dyDescent="0.25">
      <c r="A56" t="s">
        <v>201</v>
      </c>
      <c r="C56" t="s">
        <v>34</v>
      </c>
    </row>
    <row r="57" spans="1:3" x14ac:dyDescent="0.25">
      <c r="A57" t="s">
        <v>115</v>
      </c>
      <c r="B57">
        <v>1965</v>
      </c>
      <c r="C57" t="s">
        <v>76</v>
      </c>
    </row>
    <row r="58" spans="1:3" x14ac:dyDescent="0.25">
      <c r="A58" t="s">
        <v>140</v>
      </c>
      <c r="B58">
        <v>1962</v>
      </c>
      <c r="C58" t="s">
        <v>99</v>
      </c>
    </row>
    <row r="59" spans="1:3" x14ac:dyDescent="0.25">
      <c r="A59" t="s">
        <v>126</v>
      </c>
      <c r="B59">
        <v>1938</v>
      </c>
      <c r="C59" t="s">
        <v>62</v>
      </c>
    </row>
    <row r="60" spans="1:3" x14ac:dyDescent="0.25">
      <c r="A60" t="s">
        <v>121</v>
      </c>
      <c r="B60">
        <v>1941</v>
      </c>
      <c r="C60" t="s">
        <v>104</v>
      </c>
    </row>
    <row r="61" spans="1:3" x14ac:dyDescent="0.25">
      <c r="A61" t="s">
        <v>171</v>
      </c>
      <c r="B61">
        <v>1984</v>
      </c>
      <c r="C61" t="s">
        <v>63</v>
      </c>
    </row>
    <row r="62" spans="1:3" x14ac:dyDescent="0.25">
      <c r="A62" t="s">
        <v>135</v>
      </c>
      <c r="B62">
        <v>1947</v>
      </c>
      <c r="C62" t="s">
        <v>100</v>
      </c>
    </row>
    <row r="63" spans="1:3" x14ac:dyDescent="0.25">
      <c r="A63" t="s">
        <v>134</v>
      </c>
      <c r="B63">
        <v>1966</v>
      </c>
      <c r="C63" t="s">
        <v>64</v>
      </c>
    </row>
    <row r="64" spans="1:3" x14ac:dyDescent="0.25">
      <c r="A64" t="s">
        <v>127</v>
      </c>
      <c r="B64">
        <v>1941</v>
      </c>
      <c r="C64" t="s">
        <v>105</v>
      </c>
    </row>
    <row r="65" spans="1:3" x14ac:dyDescent="0.25">
      <c r="A65" t="s">
        <v>132</v>
      </c>
      <c r="B65">
        <v>1962</v>
      </c>
      <c r="C65" t="s">
        <v>74</v>
      </c>
    </row>
    <row r="66" spans="1:3" x14ac:dyDescent="0.25">
      <c r="A66" t="s">
        <v>192</v>
      </c>
      <c r="B66">
        <v>1962</v>
      </c>
      <c r="C66" t="s">
        <v>74</v>
      </c>
    </row>
    <row r="67" spans="1:3" x14ac:dyDescent="0.25">
      <c r="A67" t="s">
        <v>133</v>
      </c>
      <c r="B67">
        <v>1957</v>
      </c>
      <c r="C67" t="s">
        <v>98</v>
      </c>
    </row>
    <row r="68" spans="1:3" x14ac:dyDescent="0.25">
      <c r="A68" t="s">
        <v>119</v>
      </c>
      <c r="B68">
        <v>1959</v>
      </c>
      <c r="C68" t="s">
        <v>74</v>
      </c>
    </row>
    <row r="69" spans="1:3" x14ac:dyDescent="0.25">
      <c r="A69" t="s">
        <v>178</v>
      </c>
      <c r="B69">
        <v>1984</v>
      </c>
      <c r="C69" t="s">
        <v>71</v>
      </c>
    </row>
    <row r="70" spans="1:3" x14ac:dyDescent="0.25">
      <c r="A70" t="s">
        <v>30</v>
      </c>
      <c r="B70">
        <v>1950</v>
      </c>
      <c r="C70" t="s">
        <v>103</v>
      </c>
    </row>
    <row r="71" spans="1:3" x14ac:dyDescent="0.25">
      <c r="A71" t="s">
        <v>156</v>
      </c>
      <c r="B71">
        <v>1979</v>
      </c>
      <c r="C71" t="s">
        <v>65</v>
      </c>
    </row>
    <row r="72" spans="1:3" x14ac:dyDescent="0.25">
      <c r="A72" t="s">
        <v>129</v>
      </c>
      <c r="B72">
        <v>1964</v>
      </c>
      <c r="C72" t="s">
        <v>60</v>
      </c>
    </row>
    <row r="73" spans="1:3" x14ac:dyDescent="0.25">
      <c r="A73" t="s">
        <v>12</v>
      </c>
      <c r="B73">
        <v>1971</v>
      </c>
      <c r="C73" t="s">
        <v>61</v>
      </c>
    </row>
    <row r="74" spans="1:3" x14ac:dyDescent="0.25">
      <c r="A74" t="s">
        <v>176</v>
      </c>
      <c r="B74">
        <v>1982</v>
      </c>
      <c r="C74" t="s">
        <v>69</v>
      </c>
    </row>
    <row r="75" spans="1:3" x14ac:dyDescent="0.25">
      <c r="A75" t="s">
        <v>117</v>
      </c>
      <c r="B75">
        <v>1960</v>
      </c>
      <c r="C75" t="s">
        <v>95</v>
      </c>
    </row>
    <row r="76" spans="1:3" x14ac:dyDescent="0.25">
      <c r="A76" t="s">
        <v>136</v>
      </c>
      <c r="B76">
        <v>1963</v>
      </c>
      <c r="C76" t="s">
        <v>65</v>
      </c>
    </row>
    <row r="77" spans="1:3" x14ac:dyDescent="0.25">
      <c r="A77" t="s">
        <v>145</v>
      </c>
      <c r="B77">
        <v>1953</v>
      </c>
      <c r="C77" t="s">
        <v>101</v>
      </c>
    </row>
    <row r="78" spans="1:3" x14ac:dyDescent="0.25">
      <c r="A78" t="s">
        <v>152</v>
      </c>
      <c r="B78">
        <v>1973</v>
      </c>
      <c r="C78" t="s">
        <v>61</v>
      </c>
    </row>
    <row r="79" spans="1:3" x14ac:dyDescent="0.25">
      <c r="A79" t="s">
        <v>128</v>
      </c>
      <c r="B79">
        <v>1961</v>
      </c>
      <c r="C79" t="s">
        <v>97</v>
      </c>
    </row>
    <row r="80" spans="1:3" x14ac:dyDescent="0.25">
      <c r="A80" t="s">
        <v>146</v>
      </c>
      <c r="B80">
        <v>1935</v>
      </c>
      <c r="C80" t="s">
        <v>106</v>
      </c>
    </row>
    <row r="81" spans="1:3" x14ac:dyDescent="0.25">
      <c r="A81" t="s">
        <v>193</v>
      </c>
      <c r="B81">
        <v>1986</v>
      </c>
      <c r="C81" t="s">
        <v>113</v>
      </c>
    </row>
    <row r="82" spans="1:3" x14ac:dyDescent="0.25">
      <c r="A82" t="s">
        <v>194</v>
      </c>
      <c r="B82">
        <v>1961</v>
      </c>
      <c r="C82" t="s">
        <v>10</v>
      </c>
    </row>
    <row r="83" spans="1:3" x14ac:dyDescent="0.25">
      <c r="A83" t="s">
        <v>17</v>
      </c>
      <c r="B83">
        <v>1960</v>
      </c>
      <c r="C83" t="s">
        <v>10</v>
      </c>
    </row>
    <row r="84" spans="1:3" x14ac:dyDescent="0.25">
      <c r="A84" t="s">
        <v>186</v>
      </c>
      <c r="B84">
        <v>1968</v>
      </c>
      <c r="C84" t="s">
        <v>74</v>
      </c>
    </row>
    <row r="85" spans="1:3" x14ac:dyDescent="0.25">
      <c r="A85" t="s">
        <v>153</v>
      </c>
      <c r="B85">
        <v>1977</v>
      </c>
      <c r="C85" t="s">
        <v>10</v>
      </c>
    </row>
    <row r="86" spans="1:3" x14ac:dyDescent="0.25">
      <c r="A86" s="3" t="s">
        <v>20</v>
      </c>
      <c r="B86" s="3">
        <v>1953</v>
      </c>
      <c r="C86" s="4" t="s">
        <v>10</v>
      </c>
    </row>
    <row r="87" spans="1:3" x14ac:dyDescent="0.25">
      <c r="A87" s="3" t="s">
        <v>30</v>
      </c>
      <c r="B87" s="3">
        <v>1950</v>
      </c>
      <c r="C87" s="4" t="s">
        <v>10</v>
      </c>
    </row>
    <row r="88" spans="1:3" x14ac:dyDescent="0.25">
      <c r="A88" s="3" t="s">
        <v>23</v>
      </c>
      <c r="B88" s="3">
        <v>1958</v>
      </c>
      <c r="C88" s="4" t="s">
        <v>24</v>
      </c>
    </row>
    <row r="89" spans="1:3" x14ac:dyDescent="0.25">
      <c r="A89" s="3" t="s">
        <v>37</v>
      </c>
      <c r="B89" s="3">
        <v>1955</v>
      </c>
      <c r="C89" s="4" t="s">
        <v>10</v>
      </c>
    </row>
    <row r="90" spans="1:3" x14ac:dyDescent="0.25">
      <c r="A90" s="3" t="s">
        <v>31</v>
      </c>
      <c r="B90" s="3">
        <v>1969</v>
      </c>
      <c r="C90" s="4" t="s">
        <v>32</v>
      </c>
    </row>
  </sheetData>
  <sortState ref="A2:C86">
    <sortCondition ref="A2:A86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71"/>
  <sheetViews>
    <sheetView zoomScaleNormal="100" workbookViewId="0">
      <selection sqref="A1:XFD1048576"/>
    </sheetView>
  </sheetViews>
  <sheetFormatPr defaultColWidth="15.7109375" defaultRowHeight="15" x14ac:dyDescent="0.25"/>
  <cols>
    <col min="1" max="1" width="5.140625" style="15" customWidth="1"/>
    <col min="2" max="2" width="18.140625" style="58" bestFit="1" customWidth="1"/>
    <col min="3" max="3" width="18.5703125" style="59" bestFit="1" customWidth="1"/>
    <col min="4" max="4" width="18.140625" style="15" hidden="1" customWidth="1"/>
    <col min="5" max="5" width="20.42578125" style="15" hidden="1" customWidth="1"/>
    <col min="6" max="6" width="6.7109375" style="69" customWidth="1"/>
    <col min="7" max="19" width="6.7109375" style="15" customWidth="1"/>
    <col min="20" max="16384" width="15.7109375" style="15"/>
  </cols>
  <sheetData>
    <row r="1" spans="1:18" ht="125.25" x14ac:dyDescent="0.25">
      <c r="A1" s="101"/>
      <c r="B1" s="75" t="s">
        <v>3</v>
      </c>
      <c r="C1" s="76" t="s">
        <v>232</v>
      </c>
      <c r="D1" s="77"/>
      <c r="E1" s="77"/>
      <c r="F1" s="78" t="s">
        <v>233</v>
      </c>
      <c r="G1" s="79" t="s">
        <v>226</v>
      </c>
      <c r="H1" s="80" t="s">
        <v>234</v>
      </c>
      <c r="I1" s="81" t="s">
        <v>227</v>
      </c>
      <c r="J1" s="82" t="s">
        <v>228</v>
      </c>
      <c r="K1" s="83" t="s">
        <v>229</v>
      </c>
      <c r="L1" s="84" t="s">
        <v>235</v>
      </c>
      <c r="M1" s="85" t="s">
        <v>236</v>
      </c>
      <c r="N1" s="83" t="s">
        <v>237</v>
      </c>
      <c r="O1" s="84" t="s">
        <v>238</v>
      </c>
      <c r="P1" s="85" t="s">
        <v>239</v>
      </c>
      <c r="Q1" s="86" t="s">
        <v>230</v>
      </c>
      <c r="R1" s="87" t="s">
        <v>231</v>
      </c>
    </row>
    <row r="2" spans="1:18" x14ac:dyDescent="0.25">
      <c r="A2" s="102">
        <f>RANK(R2,$R:$R)</f>
        <v>1</v>
      </c>
      <c r="B2" s="88" t="s">
        <v>16</v>
      </c>
      <c r="C2" s="89" t="str">
        <f>D2&amp;", "&amp;E2</f>
        <v>1978, MK Kopřivnice</v>
      </c>
      <c r="D2" s="90">
        <f>VLOOKUP(B2,Data!$A:$C,2,0)</f>
        <v>1978</v>
      </c>
      <c r="E2" s="90" t="str">
        <f>VLOOKUP(B2,Data!$A:$C,3,0)</f>
        <v>MK Kopřivnice</v>
      </c>
      <c r="F2" s="91">
        <v>5</v>
      </c>
      <c r="G2" s="92">
        <f>IFERROR(VLOOKUP(B2,kopec!$B$26:$G$30,6,0),"")</f>
        <v>18</v>
      </c>
      <c r="H2" s="93">
        <f>IFERROR(VLOOKUP(B2,bila_hora!$B$23:$G$28,6,0),"")</f>
        <v>25</v>
      </c>
      <c r="I2" s="94">
        <f>IFERROR(VLOOKUP(B2,bonus!$B$4:$I$6,8,0),"")</f>
        <v>30</v>
      </c>
      <c r="J2" s="95"/>
      <c r="K2" s="96"/>
      <c r="L2" s="97"/>
      <c r="M2" s="98"/>
      <c r="N2" s="96"/>
      <c r="O2" s="97"/>
      <c r="P2" s="98"/>
      <c r="Q2" s="99">
        <f>SUM(F2:P2)</f>
        <v>78</v>
      </c>
      <c r="R2" s="100">
        <f>IF(COUNT(F2:H2,J2:P2)&gt;9,SUM(F2:P2)-MIN(SMALL(F2:H2,1),SMALL(J2:P2,1)),SUM(F2:P2))</f>
        <v>78</v>
      </c>
    </row>
    <row r="3" spans="1:18" x14ac:dyDescent="0.25">
      <c r="A3" s="102">
        <f t="shared" ref="A3:A27" si="0">RANK(R3,$R:$R)</f>
        <v>2</v>
      </c>
      <c r="B3" s="88" t="s">
        <v>11</v>
      </c>
      <c r="C3" s="89" t="str">
        <f>D3&amp;", "&amp;E3</f>
        <v>1975, MK Kopřivnice</v>
      </c>
      <c r="D3" s="90">
        <f>VLOOKUP(B3,Data!$A:$C,2,0)</f>
        <v>1975</v>
      </c>
      <c r="E3" s="90" t="str">
        <f>VLOOKUP(B3,Data!$A:$C,3,0)</f>
        <v>MK Kopřivnice</v>
      </c>
      <c r="F3" s="91" t="str">
        <f>IFERROR(VLOOKUP(B3,zajic!$B$4:$H$25,7,0),"")</f>
        <v/>
      </c>
      <c r="G3" s="92">
        <f>IFERROR(VLOOKUP(B3,kopec!$B$26:$G$30,6,0),"")</f>
        <v>20</v>
      </c>
      <c r="H3" s="93">
        <f>IFERROR(VLOOKUP(B3,bila_hora!$B$23:$G$28,6,0),"")</f>
        <v>20</v>
      </c>
      <c r="I3" s="94">
        <f>IFERROR(VLOOKUP(B3,bonus!$B$4:$I$6,8,0),"")</f>
        <v>25</v>
      </c>
      <c r="J3" s="95"/>
      <c r="K3" s="96"/>
      <c r="L3" s="97"/>
      <c r="M3" s="98"/>
      <c r="N3" s="96"/>
      <c r="O3" s="97"/>
      <c r="P3" s="98"/>
      <c r="Q3" s="99">
        <f>SUM(F3:P3)</f>
        <v>65</v>
      </c>
      <c r="R3" s="100">
        <f>IF(COUNT(F3:H3,J3:P3)&gt;9,SUM(F3:P3)-MIN(SMALL(F3:H3,1),SMALL(J3:P3,1)),SUM(F3:P3))</f>
        <v>65</v>
      </c>
    </row>
    <row r="4" spans="1:18" x14ac:dyDescent="0.25">
      <c r="A4" s="102">
        <f t="shared" si="0"/>
        <v>3</v>
      </c>
      <c r="B4" s="88" t="s">
        <v>35</v>
      </c>
      <c r="C4" s="89" t="str">
        <f>D4&amp;", "&amp;E4</f>
        <v>1981, Zagroš</v>
      </c>
      <c r="D4" s="90">
        <f>VLOOKUP(B4,Data!$A:$C,2,0)</f>
        <v>1981</v>
      </c>
      <c r="E4" s="90" t="str">
        <f>VLOOKUP(B4,Data!$A:$C,3,0)</f>
        <v>Zagroš</v>
      </c>
      <c r="F4" s="91">
        <f>IFERROR(VLOOKUP(B4,zajic!$B$4:$H$25,7,0),"")</f>
        <v>0</v>
      </c>
      <c r="G4" s="92">
        <f>IFERROR(VLOOKUP(B4,kopec!$B$26:$G$30,6,0),"")</f>
        <v>16</v>
      </c>
      <c r="H4" s="93">
        <f>IFERROR(VLOOKUP(B4,bila_hora!$B$23:$G$28,6,0),"")</f>
        <v>17</v>
      </c>
      <c r="I4" s="94">
        <f>IFERROR(VLOOKUP(B4,bonus!$B$4:$I$6,8,0),"")</f>
        <v>20</v>
      </c>
      <c r="J4" s="95"/>
      <c r="K4" s="96"/>
      <c r="L4" s="97"/>
      <c r="M4" s="98"/>
      <c r="N4" s="96"/>
      <c r="O4" s="97"/>
      <c r="P4" s="98"/>
      <c r="Q4" s="99">
        <f>SUM(F4:P4)</f>
        <v>53</v>
      </c>
      <c r="R4" s="100">
        <f>IF(COUNT(F4:H4,J4:P4)&gt;9,SUM(F4:P4)-MIN(SMALL(F4:H4,1),SMALL(J4:P4,1)),SUM(F4:P4))</f>
        <v>53</v>
      </c>
    </row>
    <row r="5" spans="1:18" x14ac:dyDescent="0.25">
      <c r="A5" s="102">
        <f t="shared" si="0"/>
        <v>4</v>
      </c>
      <c r="B5" s="88" t="s">
        <v>8</v>
      </c>
      <c r="C5" s="89" t="str">
        <f>D5&amp;", "&amp;E5</f>
        <v>1987, MK Kopřivnice</v>
      </c>
      <c r="D5" s="90">
        <f>VLOOKUP(B5,Data!$A:$C,2,0)</f>
        <v>1987</v>
      </c>
      <c r="E5" s="90" t="str">
        <f>VLOOKUP(B5,Data!$A:$C,3,0)</f>
        <v>MK Kopřivnice</v>
      </c>
      <c r="F5" s="91">
        <f>IFERROR(VLOOKUP(B5,zajic!$B$4:$H$25,7,0),"")</f>
        <v>25</v>
      </c>
      <c r="G5" s="92">
        <f>IFERROR(VLOOKUP(B5,kopec!$B$26:$G$30,6,0),"")</f>
        <v>25</v>
      </c>
      <c r="H5" s="93" t="str">
        <f>IFERROR(VLOOKUP(B5,bila_hora!$B$23:$G$28,6,0),"")</f>
        <v/>
      </c>
      <c r="I5" s="94" t="str">
        <f>IFERROR(VLOOKUP(B5,bonus!$B$4:$I$6,8,0),"")</f>
        <v/>
      </c>
      <c r="J5" s="95"/>
      <c r="K5" s="96"/>
      <c r="L5" s="97"/>
      <c r="M5" s="98"/>
      <c r="N5" s="96"/>
      <c r="O5" s="97"/>
      <c r="P5" s="98"/>
      <c r="Q5" s="99">
        <f>SUM(F5:P5)</f>
        <v>50</v>
      </c>
      <c r="R5" s="100">
        <f>IF(COUNT(F5:H5,J5:P5)&gt;9,SUM(F5:P5)-MIN(SMALL(F5:H5,1),SMALL(J5:P5,1)),SUM(F5:P5))</f>
        <v>50</v>
      </c>
    </row>
    <row r="6" spans="1:18" x14ac:dyDescent="0.25">
      <c r="A6" s="102">
        <f t="shared" si="0"/>
        <v>5</v>
      </c>
      <c r="B6" s="88" t="s">
        <v>151</v>
      </c>
      <c r="C6" s="89" t="str">
        <f>D6&amp;", "&amp;E6</f>
        <v>1977, Lašský běžecký klub</v>
      </c>
      <c r="D6" s="90">
        <f>VLOOKUP(B6,Data!$A:$C,2,0)</f>
        <v>1977</v>
      </c>
      <c r="E6" s="90" t="str">
        <f>VLOOKUP(B6,Data!$A:$C,3,0)</f>
        <v>Lašský běžecký klub</v>
      </c>
      <c r="F6" s="91">
        <f>IFERROR(VLOOKUP(B6,zajic!$B$4:$H$25,7,0),"")</f>
        <v>20</v>
      </c>
      <c r="G6" s="92" t="str">
        <f>IFERROR(VLOOKUP(B6,kopec!$B$26:$G$30,6,0),"")</f>
        <v/>
      </c>
      <c r="H6" s="93" t="str">
        <f>IFERROR(VLOOKUP(B6,bila_hora!$B$23:$G$28,6,0),"")</f>
        <v/>
      </c>
      <c r="I6" s="94" t="str">
        <f>IFERROR(VLOOKUP(B6,bonus!$B$4:$I$6,8,0),"")</f>
        <v/>
      </c>
      <c r="J6" s="95"/>
      <c r="K6" s="96"/>
      <c r="L6" s="97"/>
      <c r="M6" s="98"/>
      <c r="N6" s="96"/>
      <c r="O6" s="97"/>
      <c r="P6" s="98"/>
      <c r="Q6" s="99">
        <f>SUM(F6:P6)</f>
        <v>20</v>
      </c>
      <c r="R6" s="100">
        <f>IF(COUNT(F6:H6,J6:P6)&gt;9,SUM(F6:P6)-MIN(SMALL(F6:H6,1),SMALL(J6:P6,1)),SUM(F6:P6))</f>
        <v>20</v>
      </c>
    </row>
    <row r="7" spans="1:18" x14ac:dyDescent="0.25">
      <c r="A7" s="102">
        <f t="shared" si="0"/>
        <v>6</v>
      </c>
      <c r="B7" s="88" t="s">
        <v>19</v>
      </c>
      <c r="C7" s="89" t="str">
        <f>D7&amp;", "&amp;E7</f>
        <v>1980, Veselá</v>
      </c>
      <c r="D7" s="90">
        <f>VLOOKUP(B7,Data!$A:$C,2,0)</f>
        <v>1980</v>
      </c>
      <c r="E7" s="90" t="str">
        <f>VLOOKUP(B7,Data!$A:$C,3,0)</f>
        <v>Veselá</v>
      </c>
      <c r="F7" s="91">
        <f>IFERROR(VLOOKUP(B7,zajic!$B$4:$H$25,7,0),"")</f>
        <v>2</v>
      </c>
      <c r="G7" s="92">
        <f>IFERROR(VLOOKUP(B7,kopec!$B$26:$G$30,6,0),"")</f>
        <v>17</v>
      </c>
      <c r="H7" s="93" t="str">
        <f>IFERROR(VLOOKUP(B7,bila_hora!$B$23:$G$28,6,0),"")</f>
        <v/>
      </c>
      <c r="I7" s="94" t="str">
        <f>IFERROR(VLOOKUP(B7,bonus!$B$4:$I$6,8,0),"")</f>
        <v/>
      </c>
      <c r="J7" s="95"/>
      <c r="K7" s="96"/>
      <c r="L7" s="97"/>
      <c r="M7" s="98"/>
      <c r="N7" s="96"/>
      <c r="O7" s="97"/>
      <c r="P7" s="98"/>
      <c r="Q7" s="99">
        <f>SUM(F7:P7)</f>
        <v>19</v>
      </c>
      <c r="R7" s="100">
        <f>IF(COUNT(F7:H7,J7:P7)&gt;9,SUM(F7:P7)-MIN(SMALL(F7:H7,1),SMALL(J7:P7,1)),SUM(F7:P7))</f>
        <v>19</v>
      </c>
    </row>
    <row r="8" spans="1:18" x14ac:dyDescent="0.25">
      <c r="A8" s="102">
        <f t="shared" si="0"/>
        <v>7</v>
      </c>
      <c r="B8" s="88" t="s">
        <v>152</v>
      </c>
      <c r="C8" s="89" t="str">
        <f>D8&amp;", "&amp;E8</f>
        <v>1973, X-Air Ostrava</v>
      </c>
      <c r="D8" s="90">
        <f>VLOOKUP(B8,Data!$A:$C,2,0)</f>
        <v>1973</v>
      </c>
      <c r="E8" s="90" t="str">
        <f>VLOOKUP(B8,Data!$A:$C,3,0)</f>
        <v>X-Air Ostrava</v>
      </c>
      <c r="F8" s="91">
        <f>IFERROR(VLOOKUP(B8,zajic!$B$4:$H$25,7,0),"")</f>
        <v>18</v>
      </c>
      <c r="G8" s="92" t="str">
        <f>IFERROR(VLOOKUP(B8,kopec!$B$26:$G$30,6,0),"")</f>
        <v/>
      </c>
      <c r="H8" s="93" t="str">
        <f>IFERROR(VLOOKUP(B8,bila_hora!$B$23:$G$28,6,0),"")</f>
        <v/>
      </c>
      <c r="I8" s="94" t="str">
        <f>IFERROR(VLOOKUP(B8,bonus!$B$4:$I$6,8,0),"")</f>
        <v/>
      </c>
      <c r="J8" s="95"/>
      <c r="K8" s="96"/>
      <c r="L8" s="97"/>
      <c r="M8" s="98"/>
      <c r="N8" s="96"/>
      <c r="O8" s="97"/>
      <c r="P8" s="98"/>
      <c r="Q8" s="99">
        <f>SUM(F8:P8)</f>
        <v>18</v>
      </c>
      <c r="R8" s="100">
        <f>IF(COUNT(F8:H8,J8:P8)&gt;9,SUM(F8:P8)-MIN(SMALL(F8:H8,1),SMALL(J8:P8,1)),SUM(F8:P8))</f>
        <v>18</v>
      </c>
    </row>
    <row r="9" spans="1:18" x14ac:dyDescent="0.25">
      <c r="A9" s="102">
        <f t="shared" si="0"/>
        <v>7</v>
      </c>
      <c r="B9" s="88" t="s">
        <v>193</v>
      </c>
      <c r="C9" s="89" t="str">
        <f>D9&amp;", "&amp;E9</f>
        <v>1986, Veřovice</v>
      </c>
      <c r="D9" s="90">
        <f>VLOOKUP(B9,Data!$A:$C,2,0)</f>
        <v>1986</v>
      </c>
      <c r="E9" s="90" t="str">
        <f>VLOOKUP(B9,Data!$A:$C,3,0)</f>
        <v>Veřovice</v>
      </c>
      <c r="F9" s="91" t="str">
        <f>IFERROR(VLOOKUP(B9,zajic!$B$4:$H$25,7,0),"")</f>
        <v/>
      </c>
      <c r="G9" s="92" t="str">
        <f>IFERROR(VLOOKUP(B9,kopec!$B$26:$G$30,6,0),"")</f>
        <v/>
      </c>
      <c r="H9" s="93">
        <f>IFERROR(VLOOKUP(B9,bila_hora!$B$23:$G$28,6,0),"")</f>
        <v>18</v>
      </c>
      <c r="I9" s="94" t="str">
        <f>IFERROR(VLOOKUP(B9,bonus!$B$4:$I$6,8,0),"")</f>
        <v/>
      </c>
      <c r="J9" s="95"/>
      <c r="K9" s="96"/>
      <c r="L9" s="97"/>
      <c r="M9" s="98"/>
      <c r="N9" s="96"/>
      <c r="O9" s="97"/>
      <c r="P9" s="98"/>
      <c r="Q9" s="99">
        <f>SUM(F9:P9)</f>
        <v>18</v>
      </c>
      <c r="R9" s="100">
        <f>IF(COUNT(F9:H9,J9:P9)&gt;9,SUM(F9:P9)-MIN(SMALL(F9:H9,1),SMALL(J9:P9,1)),SUM(F9:P9))</f>
        <v>18</v>
      </c>
    </row>
    <row r="10" spans="1:18" x14ac:dyDescent="0.25">
      <c r="A10" s="102">
        <f t="shared" si="0"/>
        <v>9</v>
      </c>
      <c r="B10" s="88" t="s">
        <v>159</v>
      </c>
      <c r="C10" s="89" t="str">
        <f>D10&amp;", "&amp;E10</f>
        <v>1979, Tichá</v>
      </c>
      <c r="D10" s="90">
        <f>VLOOKUP(B10,Data!$A:$C,2,0)</f>
        <v>1979</v>
      </c>
      <c r="E10" s="90" t="str">
        <f>VLOOKUP(B10,Data!$A:$C,3,0)</f>
        <v>Tichá</v>
      </c>
      <c r="F10" s="91">
        <f>IFERROR(VLOOKUP(B10,zajic!$B$4:$H$25,7,0),"")</f>
        <v>17</v>
      </c>
      <c r="G10" s="92" t="str">
        <f>IFERROR(VLOOKUP(B10,kopec!$B$26:$G$30,6,0),"")</f>
        <v/>
      </c>
      <c r="H10" s="93" t="str">
        <f>IFERROR(VLOOKUP(B10,bila_hora!$B$23:$G$28,6,0),"")</f>
        <v/>
      </c>
      <c r="I10" s="94" t="str">
        <f>IFERROR(VLOOKUP(B10,bonus!$B$4:$I$6,8,0),"")</f>
        <v/>
      </c>
      <c r="J10" s="95"/>
      <c r="K10" s="96"/>
      <c r="L10" s="97"/>
      <c r="M10" s="98"/>
      <c r="N10" s="96"/>
      <c r="O10" s="97"/>
      <c r="P10" s="98"/>
      <c r="Q10" s="99">
        <f>SUM(F10:P10)</f>
        <v>17</v>
      </c>
      <c r="R10" s="100">
        <f>IF(COUNT(F10:H10,J10:P10)&gt;9,SUM(F10:P10)-MIN(SMALL(F10:H10,1),SMALL(J10:P10,1)),SUM(F10:P10))</f>
        <v>17</v>
      </c>
    </row>
    <row r="11" spans="1:18" x14ac:dyDescent="0.25">
      <c r="A11" s="102">
        <f t="shared" si="0"/>
        <v>10</v>
      </c>
      <c r="B11" s="88" t="s">
        <v>195</v>
      </c>
      <c r="C11" s="89" t="str">
        <f>D11&amp;", "&amp;E11</f>
        <v>1973, Galaxy Team</v>
      </c>
      <c r="D11" s="90">
        <f>VLOOKUP(B11,Data!$A:$C,2,0)</f>
        <v>1973</v>
      </c>
      <c r="E11" s="90" t="str">
        <f>VLOOKUP(B11,Data!$A:$C,3,0)</f>
        <v>Galaxy Team</v>
      </c>
      <c r="F11" s="91" t="str">
        <f>IFERROR(VLOOKUP(B11,zajic!$B$4:$H$25,7,0),"")</f>
        <v/>
      </c>
      <c r="G11" s="92" t="str">
        <f>IFERROR(VLOOKUP(B11,kopec!$B$26:$G$30,6,0),"")</f>
        <v/>
      </c>
      <c r="H11" s="93">
        <f>IFERROR(VLOOKUP(B11,bila_hora!$B$23:$G$28,6,0),"")</f>
        <v>16</v>
      </c>
      <c r="I11" s="94" t="str">
        <f>IFERROR(VLOOKUP(B11,bonus!$B$4:$I$6,8,0),"")</f>
        <v/>
      </c>
      <c r="J11" s="95"/>
      <c r="K11" s="96"/>
      <c r="L11" s="97"/>
      <c r="M11" s="98"/>
      <c r="N11" s="96"/>
      <c r="O11" s="97"/>
      <c r="P11" s="98"/>
      <c r="Q11" s="99">
        <f>SUM(F11:P11)</f>
        <v>16</v>
      </c>
      <c r="R11" s="100">
        <f>IF(COUNT(F11:H11,J11:P11)&gt;9,SUM(F11:P11)-MIN(SMALL(F11:H11,1),SMALL(J11:P11,1)),SUM(F11:P11))</f>
        <v>16</v>
      </c>
    </row>
    <row r="12" spans="1:18" x14ac:dyDescent="0.25">
      <c r="A12" s="102">
        <f t="shared" si="0"/>
        <v>10</v>
      </c>
      <c r="B12" s="88" t="s">
        <v>153</v>
      </c>
      <c r="C12" s="89" t="str">
        <f>D12&amp;", "&amp;E12</f>
        <v>1977, MK Kopřivnice</v>
      </c>
      <c r="D12" s="90">
        <f>VLOOKUP(B12,Data!$A:$C,2,0)</f>
        <v>1977</v>
      </c>
      <c r="E12" s="90" t="str">
        <f>VLOOKUP(B12,Data!$A:$C,3,0)</f>
        <v>MK Kopřivnice</v>
      </c>
      <c r="F12" s="91">
        <f>IFERROR(VLOOKUP(B12,zajic!$B$4:$H$25,7,0),"")</f>
        <v>16</v>
      </c>
      <c r="G12" s="92" t="str">
        <f>IFERROR(VLOOKUP(B12,kopec!$B$26:$G$30,6,0),"")</f>
        <v/>
      </c>
      <c r="H12" s="93" t="str">
        <f>IFERROR(VLOOKUP(B12,bila_hora!$B$23:$G$28,6,0),"")</f>
        <v/>
      </c>
      <c r="I12" s="94" t="str">
        <f>IFERROR(VLOOKUP(B12,bonus!$B$4:$I$6,8,0),"")</f>
        <v/>
      </c>
      <c r="J12" s="95"/>
      <c r="K12" s="96"/>
      <c r="L12" s="97"/>
      <c r="M12" s="98"/>
      <c r="N12" s="96"/>
      <c r="O12" s="97"/>
      <c r="P12" s="98"/>
      <c r="Q12" s="99">
        <f>SUM(F12:P12)</f>
        <v>16</v>
      </c>
      <c r="R12" s="100">
        <f>IF(COUNT(F12:H12,J12:P12)&gt;9,SUM(F12:P12)-MIN(SMALL(F12:H12,1),SMALL(J12:P12,1)),SUM(F12:P12))</f>
        <v>16</v>
      </c>
    </row>
    <row r="13" spans="1:18" x14ac:dyDescent="0.25">
      <c r="A13" s="102">
        <f t="shared" si="0"/>
        <v>12</v>
      </c>
      <c r="B13" s="88" t="s">
        <v>154</v>
      </c>
      <c r="C13" s="89" t="str">
        <f>D13&amp;", "&amp;E13</f>
        <v>1975, Lašský běžecký klub</v>
      </c>
      <c r="D13" s="90">
        <f>VLOOKUP(B13,Data!$A:$C,2,0)</f>
        <v>1975</v>
      </c>
      <c r="E13" s="90" t="str">
        <f>VLOOKUP(B13,Data!$A:$C,3,0)</f>
        <v>Lašský běžecký klub</v>
      </c>
      <c r="F13" s="91">
        <f>IFERROR(VLOOKUP(B13,zajic!$B$4:$H$25,7,0),"")</f>
        <v>15</v>
      </c>
      <c r="G13" s="92" t="str">
        <f>IFERROR(VLOOKUP(B13,kopec!$B$26:$G$30,6,0),"")</f>
        <v/>
      </c>
      <c r="H13" s="93" t="str">
        <f>IFERROR(VLOOKUP(B13,bila_hora!$B$23:$G$28,6,0),"")</f>
        <v/>
      </c>
      <c r="I13" s="94" t="str">
        <f>IFERROR(VLOOKUP(B13,bonus!$B$4:$I$6,8,0),"")</f>
        <v/>
      </c>
      <c r="J13" s="95"/>
      <c r="K13" s="96"/>
      <c r="L13" s="97"/>
      <c r="M13" s="98"/>
      <c r="N13" s="96"/>
      <c r="O13" s="97"/>
      <c r="P13" s="98"/>
      <c r="Q13" s="99">
        <f>SUM(F13:P13)</f>
        <v>15</v>
      </c>
      <c r="R13" s="100">
        <f>IF(COUNT(F13:H13,J13:P13)&gt;9,SUM(F13:P13)-MIN(SMALL(F13:H13,1),SMALL(J13:P13,1)),SUM(F13:P13))</f>
        <v>15</v>
      </c>
    </row>
    <row r="14" spans="1:18" x14ac:dyDescent="0.25">
      <c r="A14" s="102">
        <f t="shared" si="0"/>
        <v>12</v>
      </c>
      <c r="B14" s="88" t="s">
        <v>201</v>
      </c>
      <c r="C14" s="89" t="str">
        <f>D14&amp;", "&amp;E14</f>
        <v>0, Kopřivnice</v>
      </c>
      <c r="D14" s="90">
        <f>VLOOKUP(B14,Data!$A:$C,2,0)</f>
        <v>0</v>
      </c>
      <c r="E14" s="90" t="str">
        <f>VLOOKUP(B14,Data!$A:$C,3,0)</f>
        <v>Kopřivnice</v>
      </c>
      <c r="F14" s="91" t="str">
        <f>IFERROR(VLOOKUP(B14,zajic!$B$4:$H$25,7,0),"")</f>
        <v/>
      </c>
      <c r="G14" s="92" t="str">
        <f>IFERROR(VLOOKUP(B14,kopec!$B$26:$G$30,6,0),"")</f>
        <v/>
      </c>
      <c r="H14" s="93">
        <f>IFERROR(VLOOKUP(B14,bila_hora!$B$23:$G$28,6,0),"")</f>
        <v>15</v>
      </c>
      <c r="I14" s="94" t="str">
        <f>IFERROR(VLOOKUP(B14,bonus!$B$4:$I$6,8,0),"")</f>
        <v/>
      </c>
      <c r="J14" s="95"/>
      <c r="K14" s="96"/>
      <c r="L14" s="97"/>
      <c r="M14" s="98"/>
      <c r="N14" s="96"/>
      <c r="O14" s="97"/>
      <c r="P14" s="98"/>
      <c r="Q14" s="99">
        <f>SUM(F14:P14)</f>
        <v>15</v>
      </c>
      <c r="R14" s="100">
        <f>IF(COUNT(F14:H14,J14:P14)&gt;9,SUM(F14:P14)-MIN(SMALL(F14:H14,1),SMALL(J14:P14,1)),SUM(F14:P14))</f>
        <v>15</v>
      </c>
    </row>
    <row r="15" spans="1:18" x14ac:dyDescent="0.25">
      <c r="A15" s="102">
        <f t="shared" si="0"/>
        <v>14</v>
      </c>
      <c r="B15" s="88" t="s">
        <v>155</v>
      </c>
      <c r="C15" s="89" t="str">
        <f>D15&amp;", "&amp;E15</f>
        <v>1975, MK Kopřivnice</v>
      </c>
      <c r="D15" s="90">
        <f>VLOOKUP(B15,Data!$A:$C,2,0)</f>
        <v>1975</v>
      </c>
      <c r="E15" s="90" t="str">
        <f>VLOOKUP(B15,Data!$A:$C,3,0)</f>
        <v>MK Kopřivnice</v>
      </c>
      <c r="F15" s="91">
        <f>IFERROR(VLOOKUP(B15,zajic!$B$4:$H$25,7,0),"")</f>
        <v>14</v>
      </c>
      <c r="G15" s="92" t="str">
        <f>IFERROR(VLOOKUP(B15,kopec!$B$26:$G$30,6,0),"")</f>
        <v/>
      </c>
      <c r="H15" s="93" t="str">
        <f>IFERROR(VLOOKUP(B15,bila_hora!$B$23:$G$28,6,0),"")</f>
        <v/>
      </c>
      <c r="I15" s="94" t="str">
        <f>IFERROR(VLOOKUP(B15,bonus!$B$4:$I$6,8,0),"")</f>
        <v/>
      </c>
      <c r="J15" s="95"/>
      <c r="K15" s="96"/>
      <c r="L15" s="97"/>
      <c r="M15" s="98"/>
      <c r="N15" s="96"/>
      <c r="O15" s="97"/>
      <c r="P15" s="98"/>
      <c r="Q15" s="99">
        <f>SUM(F15:P15)</f>
        <v>14</v>
      </c>
      <c r="R15" s="100">
        <f>IF(COUNT(F15:H15,J15:P15)&gt;9,SUM(F15:P15)-MIN(SMALL(F15:H15,1),SMALL(J15:P15,1)),SUM(F15:P15))</f>
        <v>14</v>
      </c>
    </row>
    <row r="16" spans="1:18" x14ac:dyDescent="0.25">
      <c r="A16" s="102">
        <f t="shared" si="0"/>
        <v>15</v>
      </c>
      <c r="B16" s="88" t="s">
        <v>160</v>
      </c>
      <c r="C16" s="89" t="str">
        <f>D16&amp;", "&amp;E16</f>
        <v>1984, LBK Kopřivnice</v>
      </c>
      <c r="D16" s="90">
        <f>VLOOKUP(B16,Data!$A:$C,2,0)</f>
        <v>1984</v>
      </c>
      <c r="E16" s="90" t="str">
        <f>VLOOKUP(B16,Data!$A:$C,3,0)</f>
        <v>LBK Kopřivnice</v>
      </c>
      <c r="F16" s="91">
        <f>IFERROR(VLOOKUP(B16,zajic!$B$4:$H$25,7,0),"")</f>
        <v>13</v>
      </c>
      <c r="G16" s="92" t="str">
        <f>IFERROR(VLOOKUP(B16,kopec!$B$26:$G$30,6,0),"")</f>
        <v/>
      </c>
      <c r="H16" s="93" t="str">
        <f>IFERROR(VLOOKUP(B16,bila_hora!$B$23:$G$28,6,0),"")</f>
        <v/>
      </c>
      <c r="I16" s="94" t="str">
        <f>IFERROR(VLOOKUP(B16,bonus!$B$4:$I$6,8,0),"")</f>
        <v/>
      </c>
      <c r="J16" s="95"/>
      <c r="K16" s="96"/>
      <c r="L16" s="97"/>
      <c r="M16" s="98"/>
      <c r="N16" s="96"/>
      <c r="O16" s="97"/>
      <c r="P16" s="98"/>
      <c r="Q16" s="99">
        <f>SUM(F16:P16)</f>
        <v>13</v>
      </c>
      <c r="R16" s="100">
        <f>IF(COUNT(F16:H16,J16:P16)&gt;9,SUM(F16:P16)-MIN(SMALL(F16:H16,1),SMALL(J16:P16,1)),SUM(F16:P16))</f>
        <v>13</v>
      </c>
    </row>
    <row r="17" spans="1:18" x14ac:dyDescent="0.25">
      <c r="A17" s="102">
        <f t="shared" si="0"/>
        <v>16</v>
      </c>
      <c r="B17" s="88" t="s">
        <v>161</v>
      </c>
      <c r="C17" s="89" t="str">
        <f>D17&amp;", "&amp;E17</f>
        <v>1973, Pepa Team FM</v>
      </c>
      <c r="D17" s="90">
        <f>VLOOKUP(B17,Data!$A:$C,2,0)</f>
        <v>1973</v>
      </c>
      <c r="E17" s="90" t="str">
        <f>VLOOKUP(B17,Data!$A:$C,3,0)</f>
        <v>Pepa Team FM</v>
      </c>
      <c r="F17" s="91">
        <f>IFERROR(VLOOKUP(B17,zajic!$B$4:$H$25,7,0),"")</f>
        <v>12</v>
      </c>
      <c r="G17" s="92" t="str">
        <f>IFERROR(VLOOKUP(B17,kopec!$B$26:$G$30,6,0),"")</f>
        <v/>
      </c>
      <c r="H17" s="93" t="str">
        <f>IFERROR(VLOOKUP(B17,bila_hora!$B$23:$G$28,6,0),"")</f>
        <v/>
      </c>
      <c r="I17" s="94" t="str">
        <f>IFERROR(VLOOKUP(B17,bonus!$B$4:$I$6,8,0),"")</f>
        <v/>
      </c>
      <c r="J17" s="95"/>
      <c r="K17" s="96"/>
      <c r="L17" s="97"/>
      <c r="M17" s="98"/>
      <c r="N17" s="96"/>
      <c r="O17" s="97"/>
      <c r="P17" s="98"/>
      <c r="Q17" s="99">
        <f>SUM(F17:P17)</f>
        <v>12</v>
      </c>
      <c r="R17" s="100">
        <f>IF(COUNT(F17:H17,J17:P17)&gt;9,SUM(F17:P17)-MIN(SMALL(F17:H17,1),SMALL(J17:P17,1)),SUM(F17:P17))</f>
        <v>12</v>
      </c>
    </row>
    <row r="18" spans="1:18" x14ac:dyDescent="0.25">
      <c r="A18" s="102">
        <f t="shared" si="0"/>
        <v>17</v>
      </c>
      <c r="B18" s="88" t="s">
        <v>156</v>
      </c>
      <c r="C18" s="89" t="str">
        <f>D18&amp;", "&amp;E18</f>
        <v>1979, KHB Radegast</v>
      </c>
      <c r="D18" s="90">
        <f>VLOOKUP(B18,Data!$A:$C,2,0)</f>
        <v>1979</v>
      </c>
      <c r="E18" s="90" t="str">
        <f>VLOOKUP(B18,Data!$A:$C,3,0)</f>
        <v>KHB Radegast</v>
      </c>
      <c r="F18" s="91">
        <f>IFERROR(VLOOKUP(B18,zajic!$B$4:$H$25,7,0),"")</f>
        <v>11</v>
      </c>
      <c r="G18" s="92" t="str">
        <f>IFERROR(VLOOKUP(B18,kopec!$B$26:$G$30,6,0),"")</f>
        <v/>
      </c>
      <c r="H18" s="93" t="str">
        <f>IFERROR(VLOOKUP(B18,bila_hora!$B$23:$G$28,6,0),"")</f>
        <v/>
      </c>
      <c r="I18" s="94" t="str">
        <f>IFERROR(VLOOKUP(B18,bonus!$B$4:$I$6,8,0),"")</f>
        <v/>
      </c>
      <c r="J18" s="95"/>
      <c r="K18" s="96"/>
      <c r="L18" s="97"/>
      <c r="M18" s="98"/>
      <c r="N18" s="96"/>
      <c r="O18" s="97"/>
      <c r="P18" s="98"/>
      <c r="Q18" s="99">
        <f>SUM(F18:P18)</f>
        <v>11</v>
      </c>
      <c r="R18" s="100">
        <f>IF(COUNT(F18:H18,J18:P18)&gt;9,SUM(F18:P18)-MIN(SMALL(F18:H18,1),SMALL(J18:P18,1)),SUM(F18:P18))</f>
        <v>11</v>
      </c>
    </row>
    <row r="19" spans="1:18" x14ac:dyDescent="0.25">
      <c r="A19" s="102">
        <f t="shared" si="0"/>
        <v>18</v>
      </c>
      <c r="B19" s="88" t="s">
        <v>162</v>
      </c>
      <c r="C19" s="89" t="str">
        <f>D19&amp;", "&amp;E19</f>
        <v>1981, HO Vsetín</v>
      </c>
      <c r="D19" s="90">
        <f>VLOOKUP(B19,Data!$A:$C,2,0)</f>
        <v>1981</v>
      </c>
      <c r="E19" s="90" t="str">
        <f>VLOOKUP(B19,Data!$A:$C,3,0)</f>
        <v>HO Vsetín</v>
      </c>
      <c r="F19" s="91">
        <f>IFERROR(VLOOKUP(B19,zajic!$B$4:$H$25,7,0),"")</f>
        <v>10</v>
      </c>
      <c r="G19" s="92" t="str">
        <f>IFERROR(VLOOKUP(B19,kopec!$B$26:$G$30,6,0),"")</f>
        <v/>
      </c>
      <c r="H19" s="93" t="str">
        <f>IFERROR(VLOOKUP(B19,bila_hora!$B$23:$G$28,6,0),"")</f>
        <v/>
      </c>
      <c r="I19" s="94" t="str">
        <f>IFERROR(VLOOKUP(B19,bonus!$B$4:$I$6,8,0),"")</f>
        <v/>
      </c>
      <c r="J19" s="95"/>
      <c r="K19" s="96"/>
      <c r="L19" s="97"/>
      <c r="M19" s="98"/>
      <c r="N19" s="96"/>
      <c r="O19" s="97"/>
      <c r="P19" s="98"/>
      <c r="Q19" s="99">
        <f>SUM(F19:P19)</f>
        <v>10</v>
      </c>
      <c r="R19" s="100">
        <f>IF(COUNT(F19:H19,J19:P19)&gt;9,SUM(F19:P19)-MIN(SMALL(F19:H19,1),SMALL(J19:P19,1)),SUM(F19:P19))</f>
        <v>10</v>
      </c>
    </row>
    <row r="20" spans="1:18" x14ac:dyDescent="0.25">
      <c r="A20" s="102">
        <f t="shared" si="0"/>
        <v>19</v>
      </c>
      <c r="B20" s="88" t="s">
        <v>157</v>
      </c>
      <c r="C20" s="89" t="str">
        <f>D20&amp;", "&amp;E20</f>
        <v>1976, Pepa Team FM</v>
      </c>
      <c r="D20" s="90">
        <f>VLOOKUP(B20,Data!$A:$C,2,0)</f>
        <v>1976</v>
      </c>
      <c r="E20" s="90" t="str">
        <f>VLOOKUP(B20,Data!$A:$C,3,0)</f>
        <v>Pepa Team FM</v>
      </c>
      <c r="F20" s="91">
        <f>IFERROR(VLOOKUP(B20,zajic!$B$4:$H$25,7,0),"")</f>
        <v>9</v>
      </c>
      <c r="G20" s="92" t="str">
        <f>IFERROR(VLOOKUP(B20,kopec!$B$26:$G$30,6,0),"")</f>
        <v/>
      </c>
      <c r="H20" s="93" t="str">
        <f>IFERROR(VLOOKUP(B20,bila_hora!$B$23:$G$28,6,0),"")</f>
        <v/>
      </c>
      <c r="I20" s="94" t="str">
        <f>IFERROR(VLOOKUP(B20,bonus!$B$4:$I$6,8,0),"")</f>
        <v/>
      </c>
      <c r="J20" s="95"/>
      <c r="K20" s="96"/>
      <c r="L20" s="97"/>
      <c r="M20" s="98"/>
      <c r="N20" s="96"/>
      <c r="O20" s="97"/>
      <c r="P20" s="98"/>
      <c r="Q20" s="99">
        <f>SUM(F20:P20)</f>
        <v>9</v>
      </c>
      <c r="R20" s="100">
        <f>IF(COUNT(F20:H20,J20:P20)&gt;9,SUM(F20:P20)-MIN(SMALL(F20:H20,1),SMALL(J20:P20,1)),SUM(F20:P20))</f>
        <v>9</v>
      </c>
    </row>
    <row r="21" spans="1:18" x14ac:dyDescent="0.25">
      <c r="A21" s="102">
        <f t="shared" si="0"/>
        <v>20</v>
      </c>
      <c r="B21" s="88" t="s">
        <v>163</v>
      </c>
      <c r="C21" s="89" t="str">
        <f>D21&amp;", "&amp;E21</f>
        <v>1974, Hůrka</v>
      </c>
      <c r="D21" s="90">
        <f>VLOOKUP(B21,Data!$A:$C,2,0)</f>
        <v>1974</v>
      </c>
      <c r="E21" s="90" t="str">
        <f>VLOOKUP(B21,Data!$A:$C,3,0)</f>
        <v>Hůrka</v>
      </c>
      <c r="F21" s="91">
        <f>IFERROR(VLOOKUP(B21,zajic!$B$4:$H$25,7,0),"")</f>
        <v>8</v>
      </c>
      <c r="G21" s="92" t="str">
        <f>IFERROR(VLOOKUP(B21,kopec!$B$26:$G$30,6,0),"")</f>
        <v/>
      </c>
      <c r="H21" s="93" t="str">
        <f>IFERROR(VLOOKUP(B21,bila_hora!$B$23:$G$28,6,0),"")</f>
        <v/>
      </c>
      <c r="I21" s="94" t="str">
        <f>IFERROR(VLOOKUP(B21,bonus!$B$4:$I$6,8,0),"")</f>
        <v/>
      </c>
      <c r="J21" s="95"/>
      <c r="K21" s="96"/>
      <c r="L21" s="97"/>
      <c r="M21" s="98"/>
      <c r="N21" s="96"/>
      <c r="O21" s="97"/>
      <c r="P21" s="98"/>
      <c r="Q21" s="99">
        <f>SUM(F21:P21)</f>
        <v>8</v>
      </c>
      <c r="R21" s="100">
        <f>IF(COUNT(F21:H21,J21:P21)&gt;9,SUM(F21:P21)-MIN(SMALL(F21:H21,1),SMALL(J21:P21,1)),SUM(F21:P21))</f>
        <v>8</v>
      </c>
    </row>
    <row r="22" spans="1:18" x14ac:dyDescent="0.25">
      <c r="A22" s="102">
        <f t="shared" si="0"/>
        <v>21</v>
      </c>
      <c r="B22" s="88" t="s">
        <v>158</v>
      </c>
      <c r="C22" s="89" t="str">
        <f>D22&amp;", "&amp;E22</f>
        <v>1979, Pepa Team FM</v>
      </c>
      <c r="D22" s="90">
        <f>VLOOKUP(B22,Data!$A:$C,2,0)</f>
        <v>1979</v>
      </c>
      <c r="E22" s="90" t="str">
        <f>VLOOKUP(B22,Data!$A:$C,3,0)</f>
        <v>Pepa Team FM</v>
      </c>
      <c r="F22" s="91">
        <f>IFERROR(VLOOKUP(B22,zajic!$B$4:$H$25,7,0),"")</f>
        <v>7</v>
      </c>
      <c r="G22" s="92" t="str">
        <f>IFERROR(VLOOKUP(B22,kopec!$B$26:$G$30,6,0),"")</f>
        <v/>
      </c>
      <c r="H22" s="93" t="str">
        <f>IFERROR(VLOOKUP(B22,bila_hora!$B$23:$G$28,6,0),"")</f>
        <v/>
      </c>
      <c r="I22" s="94" t="str">
        <f>IFERROR(VLOOKUP(B22,bonus!$B$4:$I$6,8,0),"")</f>
        <v/>
      </c>
      <c r="J22" s="95"/>
      <c r="K22" s="96"/>
      <c r="L22" s="97"/>
      <c r="M22" s="98"/>
      <c r="N22" s="96"/>
      <c r="O22" s="97"/>
      <c r="P22" s="98"/>
      <c r="Q22" s="99">
        <f>SUM(F22:P22)</f>
        <v>7</v>
      </c>
      <c r="R22" s="100">
        <f>IF(COUNT(F22:H22,J22:P22)&gt;9,SUM(F22:P22)-MIN(SMALL(F22:H22,1),SMALL(J22:P22,1)),SUM(F22:P22))</f>
        <v>7</v>
      </c>
    </row>
    <row r="23" spans="1:18" x14ac:dyDescent="0.25">
      <c r="A23" s="102">
        <f t="shared" si="0"/>
        <v>22</v>
      </c>
      <c r="B23" s="88" t="s">
        <v>164</v>
      </c>
      <c r="C23" s="89" t="str">
        <f>D23&amp;", "&amp;E23</f>
        <v>1976, Orel Veřovice</v>
      </c>
      <c r="D23" s="90">
        <f>VLOOKUP(B23,Data!$A:$C,2,0)</f>
        <v>1976</v>
      </c>
      <c r="E23" s="90" t="str">
        <f>VLOOKUP(B23,Data!$A:$C,3,0)</f>
        <v>Orel Veřovice</v>
      </c>
      <c r="F23" s="91">
        <f>IFERROR(VLOOKUP(B23,zajic!$B$4:$H$25,7,0),"")</f>
        <v>6</v>
      </c>
      <c r="G23" s="92" t="str">
        <f>IFERROR(VLOOKUP(B23,kopec!$B$26:$G$30,6,0),"")</f>
        <v/>
      </c>
      <c r="H23" s="93" t="str">
        <f>IFERROR(VLOOKUP(B23,bila_hora!$B$23:$G$28,6,0),"")</f>
        <v/>
      </c>
      <c r="I23" s="94" t="str">
        <f>IFERROR(VLOOKUP(B23,bonus!$B$4:$I$6,8,0),"")</f>
        <v/>
      </c>
      <c r="J23" s="95"/>
      <c r="K23" s="96"/>
      <c r="L23" s="97"/>
      <c r="M23" s="98"/>
      <c r="N23" s="96"/>
      <c r="O23" s="97"/>
      <c r="P23" s="98"/>
      <c r="Q23" s="99">
        <f>SUM(F23:P23)</f>
        <v>6</v>
      </c>
      <c r="R23" s="100">
        <f>IF(COUNT(F23:H23,J23:P23)&gt;9,SUM(F23:P23)-MIN(SMALL(F23:H23,1),SMALL(J23:P23,1)),SUM(F23:P23))</f>
        <v>6</v>
      </c>
    </row>
    <row r="24" spans="1:18" x14ac:dyDescent="0.25">
      <c r="A24" s="102">
        <f t="shared" si="0"/>
        <v>23</v>
      </c>
      <c r="B24" s="88" t="s">
        <v>165</v>
      </c>
      <c r="C24" s="89" t="str">
        <f>D24&amp;", "&amp;E24</f>
        <v>1982, Hukvaldy </v>
      </c>
      <c r="D24" s="90">
        <f>VLOOKUP(B24,Data!$A:$C,2,0)</f>
        <v>1982</v>
      </c>
      <c r="E24" s="90" t="str">
        <f>VLOOKUP(B24,Data!$A:$C,3,0)</f>
        <v>Hukvaldy </v>
      </c>
      <c r="F24" s="91">
        <f>IFERROR(VLOOKUP(B24,zajic!$B$4:$H$25,7,0),"")</f>
        <v>5</v>
      </c>
      <c r="G24" s="92" t="str">
        <f>IFERROR(VLOOKUP(B24,kopec!$B$26:$G$30,6,0),"")</f>
        <v/>
      </c>
      <c r="H24" s="93" t="str">
        <f>IFERROR(VLOOKUP(B24,bila_hora!$B$23:$G$28,6,0),"")</f>
        <v/>
      </c>
      <c r="I24" s="94" t="str">
        <f>IFERROR(VLOOKUP(B24,bonus!$B$4:$I$6,8,0),"")</f>
        <v/>
      </c>
      <c r="J24" s="95"/>
      <c r="K24" s="96"/>
      <c r="L24" s="97"/>
      <c r="M24" s="98"/>
      <c r="N24" s="96"/>
      <c r="O24" s="97"/>
      <c r="P24" s="98"/>
      <c r="Q24" s="99">
        <f>SUM(F24:P24)</f>
        <v>5</v>
      </c>
      <c r="R24" s="100">
        <f>IF(COUNT(F24:H24,J24:P24)&gt;9,SUM(F24:P24)-MIN(SMALL(F24:H24,1),SMALL(J24:P24,1)),SUM(F24:P24))</f>
        <v>5</v>
      </c>
    </row>
    <row r="25" spans="1:18" x14ac:dyDescent="0.25">
      <c r="A25" s="102">
        <f t="shared" si="0"/>
        <v>24</v>
      </c>
      <c r="B25" s="88" t="s">
        <v>166</v>
      </c>
      <c r="C25" s="89" t="str">
        <f>D25&amp;", "&amp;E25</f>
        <v>1987, Tarzánie</v>
      </c>
      <c r="D25" s="90">
        <f>VLOOKUP(B25,Data!$A:$C,2,0)</f>
        <v>1987</v>
      </c>
      <c r="E25" s="90" t="str">
        <f>VLOOKUP(B25,Data!$A:$C,3,0)</f>
        <v>Tarzánie</v>
      </c>
      <c r="F25" s="91">
        <f>IFERROR(VLOOKUP(B25,zajic!$B$4:$H$25,7,0),"")</f>
        <v>4</v>
      </c>
      <c r="G25" s="92" t="str">
        <f>IFERROR(VLOOKUP(B25,kopec!$B$26:$G$30,6,0),"")</f>
        <v/>
      </c>
      <c r="H25" s="93" t="str">
        <f>IFERROR(VLOOKUP(B25,bila_hora!$B$23:$G$28,6,0),"")</f>
        <v/>
      </c>
      <c r="I25" s="94" t="str">
        <f>IFERROR(VLOOKUP(B25,bonus!$B$4:$I$6,8,0),"")</f>
        <v/>
      </c>
      <c r="J25" s="95"/>
      <c r="K25" s="96"/>
      <c r="L25" s="97"/>
      <c r="M25" s="98"/>
      <c r="N25" s="96"/>
      <c r="O25" s="97"/>
      <c r="P25" s="98"/>
      <c r="Q25" s="99">
        <f>SUM(F25:P25)</f>
        <v>4</v>
      </c>
      <c r="R25" s="100">
        <f>IF(COUNT(F25:H25,J25:P25)&gt;9,SUM(F25:P25)-MIN(SMALL(F25:H25,1),SMALL(J25:P25,1)),SUM(F25:P25))</f>
        <v>4</v>
      </c>
    </row>
    <row r="26" spans="1:18" x14ac:dyDescent="0.25">
      <c r="A26" s="102">
        <f t="shared" si="0"/>
        <v>25</v>
      </c>
      <c r="B26" s="88" t="s">
        <v>167</v>
      </c>
      <c r="C26" s="89" t="str">
        <f>D26&amp;", "&amp;E26</f>
        <v>1984, HO Baník Karviná</v>
      </c>
      <c r="D26" s="90">
        <f>VLOOKUP(B26,Data!$A:$C,2,0)</f>
        <v>1984</v>
      </c>
      <c r="E26" s="90" t="str">
        <f>VLOOKUP(B26,Data!$A:$C,3,0)</f>
        <v>HO Baník Karviná</v>
      </c>
      <c r="F26" s="91">
        <f>IFERROR(VLOOKUP(B26,zajic!$B$4:$H$25,7,0),"")</f>
        <v>3</v>
      </c>
      <c r="G26" s="92" t="str">
        <f>IFERROR(VLOOKUP(B26,kopec!$B$26:$G$30,6,0),"")</f>
        <v/>
      </c>
      <c r="H26" s="93" t="str">
        <f>IFERROR(VLOOKUP(B26,bila_hora!$B$23:$G$28,6,0),"")</f>
        <v/>
      </c>
      <c r="I26" s="94" t="str">
        <f>IFERROR(VLOOKUP(B26,bonus!$B$4:$I$6,8,0),"")</f>
        <v/>
      </c>
      <c r="J26" s="95"/>
      <c r="K26" s="96"/>
      <c r="L26" s="97"/>
      <c r="M26" s="98"/>
      <c r="N26" s="96"/>
      <c r="O26" s="97"/>
      <c r="P26" s="98"/>
      <c r="Q26" s="99">
        <f>SUM(F26:P26)</f>
        <v>3</v>
      </c>
      <c r="R26" s="100">
        <f>IF(COUNT(F26:H26,J26:P26)&gt;9,SUM(F26:P26)-MIN(SMALL(F26:H26,1),SMALL(J26:P26,1)),SUM(F26:P26))</f>
        <v>3</v>
      </c>
    </row>
    <row r="27" spans="1:18" x14ac:dyDescent="0.25">
      <c r="A27" s="102">
        <f t="shared" si="0"/>
        <v>26</v>
      </c>
      <c r="B27" s="88" t="s">
        <v>168</v>
      </c>
      <c r="C27" s="89" t="str">
        <f>D27&amp;", "&amp;E27</f>
        <v>1979, Pepa Team FM</v>
      </c>
      <c r="D27" s="90">
        <f>VLOOKUP(B27,Data!$A:$C,2,0)</f>
        <v>1979</v>
      </c>
      <c r="E27" s="90" t="str">
        <f>VLOOKUP(B27,Data!$A:$C,3,0)</f>
        <v>Pepa Team FM</v>
      </c>
      <c r="F27" s="91">
        <f>IFERROR(VLOOKUP(B27,zajic!$B$4:$H$25,7,0),"")</f>
        <v>1</v>
      </c>
      <c r="G27" s="92" t="str">
        <f>IFERROR(VLOOKUP(B27,kopec!$B$26:$G$30,6,0),"")</f>
        <v/>
      </c>
      <c r="H27" s="93" t="str">
        <f>IFERROR(VLOOKUP(B27,bila_hora!$B$23:$G$28,6,0),"")</f>
        <v/>
      </c>
      <c r="I27" s="94" t="str">
        <f>IFERROR(VLOOKUP(B27,bonus!$B$4:$I$6,8,0),"")</f>
        <v/>
      </c>
      <c r="J27" s="95"/>
      <c r="K27" s="96"/>
      <c r="L27" s="97"/>
      <c r="M27" s="98"/>
      <c r="N27" s="96"/>
      <c r="O27" s="97"/>
      <c r="P27" s="98"/>
      <c r="Q27" s="99">
        <f>SUM(F27:P27)</f>
        <v>1</v>
      </c>
      <c r="R27" s="100">
        <f>IF(COUNT(F27:H27,J27:P27)&gt;9,SUM(F27:P27)-MIN(SMALL(F27:H27,1),SMALL(J27:P27,1)),SUM(F27:P27))</f>
        <v>1</v>
      </c>
    </row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</sheetData>
  <autoFilter ref="B1:R27">
    <sortState ref="B2:R27">
      <sortCondition descending="1" ref="Q1:Q27"/>
    </sortState>
  </autoFilter>
  <sortState ref="B2:R27">
    <sortCondition descending="1" ref="Q2:Q27"/>
    <sortCondition ref="B2:B27"/>
  </sortState>
  <pageMargins left="0.7" right="0.7" top="0.78740157499999996" bottom="0.78740157499999996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4"/>
  <sheetViews>
    <sheetView workbookViewId="0">
      <selection sqref="A1:R14"/>
    </sheetView>
  </sheetViews>
  <sheetFormatPr defaultColWidth="15.7109375" defaultRowHeight="15" x14ac:dyDescent="0.25"/>
  <cols>
    <col min="1" max="1" width="5.140625" style="15" customWidth="1"/>
    <col min="2" max="2" width="20" style="58" bestFit="1" customWidth="1"/>
    <col min="3" max="3" width="24.5703125" style="59" bestFit="1" customWidth="1"/>
    <col min="4" max="4" width="18.140625" style="15" hidden="1" customWidth="1"/>
    <col min="5" max="5" width="20.42578125" style="15" hidden="1" customWidth="1"/>
    <col min="6" max="6" width="6.7109375" style="69" customWidth="1"/>
    <col min="7" max="18" width="6.7109375" style="15" customWidth="1"/>
    <col min="19" max="19" width="6.85546875" style="15" customWidth="1"/>
    <col min="20" max="16384" width="15.7109375" style="15"/>
  </cols>
  <sheetData>
    <row r="1" spans="1:19" ht="119.25" x14ac:dyDescent="0.25">
      <c r="A1" s="101"/>
      <c r="B1" s="75" t="s">
        <v>3</v>
      </c>
      <c r="C1" s="76" t="s">
        <v>232</v>
      </c>
      <c r="D1" s="77"/>
      <c r="E1" s="77"/>
      <c r="F1" s="78" t="s">
        <v>233</v>
      </c>
      <c r="G1" s="79" t="s">
        <v>226</v>
      </c>
      <c r="H1" s="80" t="s">
        <v>234</v>
      </c>
      <c r="I1" s="81" t="s">
        <v>227</v>
      </c>
      <c r="J1" s="82" t="s">
        <v>228</v>
      </c>
      <c r="K1" s="83" t="s">
        <v>229</v>
      </c>
      <c r="L1" s="84" t="s">
        <v>235</v>
      </c>
      <c r="M1" s="85" t="s">
        <v>236</v>
      </c>
      <c r="N1" s="83" t="s">
        <v>237</v>
      </c>
      <c r="O1" s="84" t="s">
        <v>238</v>
      </c>
      <c r="P1" s="85" t="s">
        <v>239</v>
      </c>
      <c r="Q1" s="86" t="s">
        <v>230</v>
      </c>
      <c r="R1" s="87" t="s">
        <v>231</v>
      </c>
    </row>
    <row r="2" spans="1:19" x14ac:dyDescent="0.25">
      <c r="A2" s="102">
        <f>RANK(R2,$R:$R)</f>
        <v>1</v>
      </c>
      <c r="B2" s="88" t="s">
        <v>33</v>
      </c>
      <c r="C2" s="89" t="str">
        <f>D2&amp;", "&amp;E2</f>
        <v>1989, HO Kailas</v>
      </c>
      <c r="D2" s="90">
        <f>VLOOKUP(B2,Data!$A:$C,2,0)</f>
        <v>1989</v>
      </c>
      <c r="E2" s="90" t="str">
        <f>VLOOKUP(B2,Data!$A:$C,3,0)</f>
        <v>HO Kailas</v>
      </c>
      <c r="F2" s="91">
        <f>IFERROR(VLOOKUP(B2,zajic!$B$75:$H$85,7,0),"")</f>
        <v>17</v>
      </c>
      <c r="G2" s="92">
        <f>IFERROR(VLOOKUP(B2,kopec!$B$52:$G$53,6,0),"")</f>
        <v>20</v>
      </c>
      <c r="H2" s="93">
        <f>IFERROR(VLOOKUP(B2,bila_hora!$B$45:$G$47,6,0),"")</f>
        <v>20</v>
      </c>
      <c r="I2" s="94">
        <f>IFERROR(VLOOKUP(B2,bonus!$B$8:$I$9,8,0),"")</f>
        <v>25</v>
      </c>
      <c r="J2" s="95"/>
      <c r="K2" s="96"/>
      <c r="L2" s="97"/>
      <c r="M2" s="98"/>
      <c r="N2" s="96"/>
      <c r="O2" s="97"/>
      <c r="P2" s="98"/>
      <c r="Q2" s="99">
        <f>SUM(F2:P2)</f>
        <v>82</v>
      </c>
      <c r="R2" s="100">
        <f>IF(COUNT(F2:H2,J2:P2)&gt;9,SUM(F2:P2)-MIN(SMALL(F2:H2,1),SMALL(J2:P2,1)),SUM(F2:P2))</f>
        <v>82</v>
      </c>
      <c r="S2" s="70"/>
    </row>
    <row r="3" spans="1:19" x14ac:dyDescent="0.25">
      <c r="A3" s="102">
        <f t="shared" ref="A3:A14" si="0">RANK(R3,$R:$R)</f>
        <v>2</v>
      </c>
      <c r="B3" s="88" t="s">
        <v>27</v>
      </c>
      <c r="C3" s="89" t="str">
        <f>D3&amp;", "&amp;E3</f>
        <v>1974, MK Kopřivnice</v>
      </c>
      <c r="D3" s="90">
        <f>VLOOKUP(B3,Data!$A:$C,2,0)</f>
        <v>1974</v>
      </c>
      <c r="E3" s="90" t="str">
        <f>VLOOKUP(B3,Data!$A:$C,3,0)</f>
        <v>MK Kopřivnice</v>
      </c>
      <c r="F3" s="91" t="str">
        <f>IFERROR(VLOOKUP(B3,zajic!$B$75:$H$85,7,0),"")</f>
        <v/>
      </c>
      <c r="G3" s="92">
        <f>IFERROR(VLOOKUP(B3,kopec!$B$52:$G$53,6,0),"")</f>
        <v>25</v>
      </c>
      <c r="H3" s="93">
        <f>IFERROR(VLOOKUP(B3,bila_hora!$B$45:$G$47,6,0),"")</f>
        <v>25</v>
      </c>
      <c r="I3" s="94">
        <f>IFERROR(VLOOKUP(B3,bonus!$B$8:$I$9,8,0),"")</f>
        <v>30</v>
      </c>
      <c r="J3" s="95"/>
      <c r="K3" s="96"/>
      <c r="L3" s="97"/>
      <c r="M3" s="98"/>
      <c r="N3" s="96"/>
      <c r="O3" s="97"/>
      <c r="P3" s="98"/>
      <c r="Q3" s="99">
        <f>SUM(F3:P3)</f>
        <v>80</v>
      </c>
      <c r="R3" s="100">
        <f>IF(COUNT(F3:H3,J3:P3)&gt;9,SUM(F3:P3)-MIN(SMALL(F3:H3,1),SMALL(J3:P3,1)),SUM(F3:P3))</f>
        <v>80</v>
      </c>
      <c r="S3" s="70"/>
    </row>
    <row r="4" spans="1:19" x14ac:dyDescent="0.25">
      <c r="A4" s="102">
        <f t="shared" si="0"/>
        <v>3</v>
      </c>
      <c r="B4" s="88" t="s">
        <v>182</v>
      </c>
      <c r="C4" s="89" t="str">
        <f>D4&amp;", "&amp;E4</f>
        <v>1988, Baláž Extreme Team Ostrava</v>
      </c>
      <c r="D4" s="90">
        <f>VLOOKUP(B4,Data!$A:$C,2,0)</f>
        <v>1988</v>
      </c>
      <c r="E4" s="90" t="str">
        <f>VLOOKUP(B4,Data!$A:$C,3,0)</f>
        <v>Baláž Extreme Team Ostrava</v>
      </c>
      <c r="F4" s="91">
        <f>IFERROR(VLOOKUP(B4,zajic!$B$75:$H$85,7,0),"")</f>
        <v>25</v>
      </c>
      <c r="G4" s="92" t="str">
        <f>IFERROR(VLOOKUP(B4,kopec!$B$52:$G$53,6,0),"")</f>
        <v/>
      </c>
      <c r="H4" s="93" t="str">
        <f>IFERROR(VLOOKUP(B4,bila_hora!$B$45:$G$47,6,0),"")</f>
        <v/>
      </c>
      <c r="I4" s="94" t="str">
        <f>IFERROR(VLOOKUP(B4,bonus!$B$8:$I$9,8,0),"")</f>
        <v/>
      </c>
      <c r="J4" s="95"/>
      <c r="K4" s="96"/>
      <c r="L4" s="97"/>
      <c r="M4" s="98"/>
      <c r="N4" s="96"/>
      <c r="O4" s="97"/>
      <c r="P4" s="98"/>
      <c r="Q4" s="99">
        <f>SUM(F4:P4)</f>
        <v>25</v>
      </c>
      <c r="R4" s="100">
        <f>IF(COUNT(F4:H4,J4:P4)&gt;9,SUM(F4:P4)-MIN(SMALL(F4:H4,1),SMALL(J4:P4,1)),SUM(F4:P4))</f>
        <v>25</v>
      </c>
      <c r="S4" s="70"/>
    </row>
    <row r="5" spans="1:19" x14ac:dyDescent="0.25">
      <c r="A5" s="102">
        <f t="shared" si="0"/>
        <v>4</v>
      </c>
      <c r="B5" s="88" t="s">
        <v>183</v>
      </c>
      <c r="C5" s="89" t="str">
        <f>D5&amp;", "&amp;E5</f>
        <v>1985, Lašský běžecký klub</v>
      </c>
      <c r="D5" s="90">
        <f>VLOOKUP(B5,Data!$A:$C,2,0)</f>
        <v>1985</v>
      </c>
      <c r="E5" s="90" t="str">
        <f>VLOOKUP(B5,Data!$A:$C,3,0)</f>
        <v>Lašský běžecký klub</v>
      </c>
      <c r="F5" s="91">
        <f>IFERROR(VLOOKUP(B5,zajic!$B$75:$H$85,7,0),"")</f>
        <v>20</v>
      </c>
      <c r="G5" s="92" t="str">
        <f>IFERROR(VLOOKUP(B5,kopec!$B$52:$G$53,6,0),"")</f>
        <v/>
      </c>
      <c r="H5" s="93" t="str">
        <f>IFERROR(VLOOKUP(B5,bila_hora!$B$45:$G$47,6,0),"")</f>
        <v/>
      </c>
      <c r="I5" s="94" t="str">
        <f>IFERROR(VLOOKUP(B5,bonus!$B$8:$I$9,8,0),"")</f>
        <v/>
      </c>
      <c r="J5" s="95"/>
      <c r="K5" s="96"/>
      <c r="L5" s="97"/>
      <c r="M5" s="98"/>
      <c r="N5" s="96"/>
      <c r="O5" s="97"/>
      <c r="P5" s="98"/>
      <c r="Q5" s="99">
        <f>SUM(F5:P5)</f>
        <v>20</v>
      </c>
      <c r="R5" s="100">
        <f>IF(COUNT(F5:H5,J5:P5)&gt;9,SUM(F5:P5)-MIN(SMALL(F5:H5,1),SMALL(J5:P5,1)),SUM(F5:P5))</f>
        <v>20</v>
      </c>
      <c r="S5" s="70"/>
    </row>
    <row r="6" spans="1:19" x14ac:dyDescent="0.25">
      <c r="A6" s="102">
        <f t="shared" si="0"/>
        <v>5</v>
      </c>
      <c r="B6" s="88" t="s">
        <v>196</v>
      </c>
      <c r="C6" s="89" t="str">
        <f>D6&amp;", "&amp;E6</f>
        <v>2001, Nový Jičín</v>
      </c>
      <c r="D6" s="90">
        <f>VLOOKUP(B6,Data!$A:$C,2,0)</f>
        <v>2001</v>
      </c>
      <c r="E6" s="90" t="str">
        <f>VLOOKUP(B6,Data!$A:$C,3,0)</f>
        <v>Nový Jičín</v>
      </c>
      <c r="F6" s="91" t="str">
        <f>IFERROR(VLOOKUP(B6,zajic!$B$75:$H$85,7,0),"")</f>
        <v/>
      </c>
      <c r="G6" s="92" t="str">
        <f>IFERROR(VLOOKUP(B6,kopec!$B$52:$G$53,6,0),"")</f>
        <v/>
      </c>
      <c r="H6" s="93">
        <f>IFERROR(VLOOKUP(B6,bila_hora!$B$45:$G$47,6,0),"")</f>
        <v>18</v>
      </c>
      <c r="I6" s="94" t="str">
        <f>IFERROR(VLOOKUP(B6,bonus!$B$8:$I$9,8,0),"")</f>
        <v/>
      </c>
      <c r="J6" s="95"/>
      <c r="K6" s="96"/>
      <c r="L6" s="97"/>
      <c r="M6" s="98"/>
      <c r="N6" s="96"/>
      <c r="O6" s="97"/>
      <c r="P6" s="98"/>
      <c r="Q6" s="99">
        <f>SUM(F6:P6)</f>
        <v>18</v>
      </c>
      <c r="R6" s="100">
        <f>IF(COUNT(F6:H6,J6:P6)&gt;9,SUM(F6:P6)-MIN(SMALL(F6:H6,1),SMALL(J6:P6,1)),SUM(F6:P6))</f>
        <v>18</v>
      </c>
      <c r="S6" s="70"/>
    </row>
    <row r="7" spans="1:19" x14ac:dyDescent="0.25">
      <c r="A7" s="102">
        <f t="shared" si="0"/>
        <v>5</v>
      </c>
      <c r="B7" s="88" t="s">
        <v>184</v>
      </c>
      <c r="C7" s="89" t="str">
        <f>D7&amp;", "&amp;E7</f>
        <v>1969, VZS Ostrava</v>
      </c>
      <c r="D7" s="90">
        <f>VLOOKUP(B7,Data!$A:$C,2,0)</f>
        <v>1969</v>
      </c>
      <c r="E7" s="90" t="str">
        <f>VLOOKUP(B7,Data!$A:$C,3,0)</f>
        <v>VZS Ostrava</v>
      </c>
      <c r="F7" s="91">
        <f>IFERROR(VLOOKUP(B7,zajic!$B$75:$H$85,7,0),"")</f>
        <v>18</v>
      </c>
      <c r="G7" s="92" t="str">
        <f>IFERROR(VLOOKUP(B7,kopec!$B$52:$G$53,6,0),"")</f>
        <v/>
      </c>
      <c r="H7" s="93" t="str">
        <f>IFERROR(VLOOKUP(B7,bila_hora!$B$45:$G$47,6,0),"")</f>
        <v/>
      </c>
      <c r="I7" s="94" t="str">
        <f>IFERROR(VLOOKUP(B7,bonus!$B$8:$I$9,8,0),"")</f>
        <v/>
      </c>
      <c r="J7" s="95"/>
      <c r="K7" s="96"/>
      <c r="L7" s="97"/>
      <c r="M7" s="98"/>
      <c r="N7" s="96"/>
      <c r="O7" s="97"/>
      <c r="P7" s="98"/>
      <c r="Q7" s="99">
        <f>SUM(F7:P7)</f>
        <v>18</v>
      </c>
      <c r="R7" s="100">
        <f>IF(COUNT(F7:H7,J7:P7)&gt;9,SUM(F7:P7)-MIN(SMALL(F7:H7,1),SMALL(J7:P7,1)),SUM(F7:P7))</f>
        <v>18</v>
      </c>
      <c r="S7" s="70"/>
    </row>
    <row r="8" spans="1:19" x14ac:dyDescent="0.25">
      <c r="A8" s="102">
        <f t="shared" si="0"/>
        <v>7</v>
      </c>
      <c r="B8" s="88" t="s">
        <v>241</v>
      </c>
      <c r="C8" s="89" t="str">
        <f>D8&amp;", "&amp;E8</f>
        <v>1968, MK Seitl Ostrava</v>
      </c>
      <c r="D8" s="90">
        <f>VLOOKUP(B8,Data!$A:$C,2,0)</f>
        <v>1968</v>
      </c>
      <c r="E8" s="90" t="str">
        <f>VLOOKUP(B8,Data!$A:$C,3,0)</f>
        <v>MK Seitl Ostrava</v>
      </c>
      <c r="F8" s="91">
        <f>IFERROR(VLOOKUP(B8,zajic!$B$75:$H$85,7,0),"")</f>
        <v>16</v>
      </c>
      <c r="G8" s="92" t="str">
        <f>IFERROR(VLOOKUP(B8,kopec!$B$52:$G$53,6,0),"")</f>
        <v/>
      </c>
      <c r="H8" s="93" t="str">
        <f>IFERROR(VLOOKUP(B8,bila_hora!$B$45:$G$47,6,0),"")</f>
        <v/>
      </c>
      <c r="I8" s="94" t="str">
        <f>IFERROR(VLOOKUP(B8,bonus!$B$8:$I$9,8,0),"")</f>
        <v/>
      </c>
      <c r="J8" s="95"/>
      <c r="K8" s="96"/>
      <c r="L8" s="97"/>
      <c r="M8" s="98"/>
      <c r="N8" s="96"/>
      <c r="O8" s="97"/>
      <c r="P8" s="98"/>
      <c r="Q8" s="99">
        <f>SUM(F8:P8)</f>
        <v>16</v>
      </c>
      <c r="R8" s="100">
        <f>IF(COUNT(F8:H8,J8:P8)&gt;9,SUM(F8:P8)-MIN(SMALL(F8:H8,1),SMALL(J8:P8,1)),SUM(F8:P8))</f>
        <v>16</v>
      </c>
      <c r="S8" s="70"/>
    </row>
    <row r="9" spans="1:19" x14ac:dyDescent="0.25">
      <c r="A9" s="102">
        <f t="shared" si="0"/>
        <v>8</v>
      </c>
      <c r="B9" s="88" t="s">
        <v>242</v>
      </c>
      <c r="C9" s="89" t="str">
        <f>D9&amp;", "&amp;E9</f>
        <v>1987, Kopřivnice</v>
      </c>
      <c r="D9" s="90">
        <f>VLOOKUP(B9,Data!$A:$C,2,0)</f>
        <v>1987</v>
      </c>
      <c r="E9" s="90" t="str">
        <f>VLOOKUP(B9,Data!$A:$C,3,0)</f>
        <v>Kopřivnice</v>
      </c>
      <c r="F9" s="91">
        <f>IFERROR(VLOOKUP(B9,zajic!$B$75:$H$85,7,0),"")</f>
        <v>15</v>
      </c>
      <c r="G9" s="92" t="str">
        <f>IFERROR(VLOOKUP(B9,kopec!$B$52:$G$53,6,0),"")</f>
        <v/>
      </c>
      <c r="H9" s="93" t="str">
        <f>IFERROR(VLOOKUP(B9,bila_hora!$B$45:$G$47,6,0),"")</f>
        <v/>
      </c>
      <c r="I9" s="94" t="str">
        <f>IFERROR(VLOOKUP(B9,bonus!$B$8:$I$9,8,0),"")</f>
        <v/>
      </c>
      <c r="J9" s="95"/>
      <c r="K9" s="96"/>
      <c r="L9" s="97"/>
      <c r="M9" s="98"/>
      <c r="N9" s="96"/>
      <c r="O9" s="97"/>
      <c r="P9" s="98"/>
      <c r="Q9" s="99">
        <f>SUM(F9:P9)</f>
        <v>15</v>
      </c>
      <c r="R9" s="100">
        <f>IF(COUNT(F9:H9,J9:P9)&gt;9,SUM(F9:P9)-MIN(SMALL(F9:H9,1),SMALL(J9:P9,1)),SUM(F9:P9))</f>
        <v>15</v>
      </c>
      <c r="S9" s="70"/>
    </row>
    <row r="10" spans="1:19" x14ac:dyDescent="0.25">
      <c r="A10" s="102">
        <f t="shared" si="0"/>
        <v>9</v>
      </c>
      <c r="B10" s="88" t="s">
        <v>188</v>
      </c>
      <c r="C10" s="89" t="str">
        <f>D10&amp;", "&amp;E10</f>
        <v>1966, PJR Frenštát</v>
      </c>
      <c r="D10" s="90">
        <f>VLOOKUP(B10,Data!$A:$C,2,0)</f>
        <v>1966</v>
      </c>
      <c r="E10" s="90" t="str">
        <f>VLOOKUP(B10,Data!$A:$C,3,0)</f>
        <v>PJR Frenštát</v>
      </c>
      <c r="F10" s="91">
        <f>IFERROR(VLOOKUP(B10,zajic!$B$75:$H$85,7,0),"")</f>
        <v>14</v>
      </c>
      <c r="G10" s="92" t="str">
        <f>IFERROR(VLOOKUP(B10,kopec!$B$52:$G$53,6,0),"")</f>
        <v/>
      </c>
      <c r="H10" s="93" t="str">
        <f>IFERROR(VLOOKUP(B10,bila_hora!$B$45:$G$47,6,0),"")</f>
        <v/>
      </c>
      <c r="I10" s="94" t="str">
        <f>IFERROR(VLOOKUP(B10,bonus!$B$8:$I$9,8,0),"")</f>
        <v/>
      </c>
      <c r="J10" s="95"/>
      <c r="K10" s="96"/>
      <c r="L10" s="97"/>
      <c r="M10" s="98"/>
      <c r="N10" s="96"/>
      <c r="O10" s="97"/>
      <c r="P10" s="98"/>
      <c r="Q10" s="99">
        <f>SUM(F10:P10)</f>
        <v>14</v>
      </c>
      <c r="R10" s="100">
        <f>IF(COUNT(F10:H10,J10:P10)&gt;9,SUM(F10:P10)-MIN(SMALL(F10:H10,1),SMALL(J10:P10,1)),SUM(F10:P10))</f>
        <v>14</v>
      </c>
      <c r="S10" s="70"/>
    </row>
    <row r="11" spans="1:19" x14ac:dyDescent="0.25">
      <c r="A11" s="102">
        <f t="shared" si="0"/>
        <v>10</v>
      </c>
      <c r="B11" s="88" t="s">
        <v>243</v>
      </c>
      <c r="C11" s="89" t="str">
        <f>D11&amp;", "&amp;E11</f>
        <v>1962, MK Seitl Ostrava</v>
      </c>
      <c r="D11" s="90">
        <f>VLOOKUP(B11,Data!$A:$C,2,0)</f>
        <v>1962</v>
      </c>
      <c r="E11" s="90" t="str">
        <f>VLOOKUP(B11,Data!$A:$C,3,0)</f>
        <v>MK Seitl Ostrava</v>
      </c>
      <c r="F11" s="91">
        <f>IFERROR(VLOOKUP(B11,zajic!$B$75:$H$85,7,0),"")</f>
        <v>13</v>
      </c>
      <c r="G11" s="92" t="str">
        <f>IFERROR(VLOOKUP(B11,kopec!$B$52:$G$53,6,0),"")</f>
        <v/>
      </c>
      <c r="H11" s="93" t="str">
        <f>IFERROR(VLOOKUP(B11,bila_hora!$B$45:$G$47,6,0),"")</f>
        <v/>
      </c>
      <c r="I11" s="94" t="str">
        <f>IFERROR(VLOOKUP(B11,bonus!$B$8:$I$9,8,0),"")</f>
        <v/>
      </c>
      <c r="J11" s="95"/>
      <c r="K11" s="96"/>
      <c r="L11" s="97"/>
      <c r="M11" s="98"/>
      <c r="N11" s="96"/>
      <c r="O11" s="97"/>
      <c r="P11" s="98"/>
      <c r="Q11" s="99">
        <f>SUM(F11:P11)</f>
        <v>13</v>
      </c>
      <c r="R11" s="100">
        <f>IF(COUNT(F11:H11,J11:P11)&gt;9,SUM(F11:P11)-MIN(SMALL(F11:H11,1),SMALL(J11:P11,1)),SUM(F11:P11))</f>
        <v>13</v>
      </c>
      <c r="S11" s="70"/>
    </row>
    <row r="12" spans="1:19" x14ac:dyDescent="0.25">
      <c r="A12" s="102">
        <f t="shared" si="0"/>
        <v>11</v>
      </c>
      <c r="B12" s="88" t="s">
        <v>244</v>
      </c>
      <c r="C12" s="89" t="str">
        <f>D12&amp;", "&amp;E12</f>
        <v>1987, Titan SC</v>
      </c>
      <c r="D12" s="90">
        <f>VLOOKUP(B12,Data!$A:$C,2,0)</f>
        <v>1987</v>
      </c>
      <c r="E12" s="90" t="str">
        <f>VLOOKUP(B12,Data!$A:$C,3,0)</f>
        <v>Titan SC</v>
      </c>
      <c r="F12" s="91">
        <f>IFERROR(VLOOKUP(B12,zajic!$B$75:$H$85,7,0),"")</f>
        <v>12</v>
      </c>
      <c r="G12" s="92" t="str">
        <f>IFERROR(VLOOKUP(B12,kopec!$B$52:$G$53,6,0),"")</f>
        <v/>
      </c>
      <c r="H12" s="93" t="str">
        <f>IFERROR(VLOOKUP(B12,bila_hora!$B$45:$G$47,6,0),"")</f>
        <v/>
      </c>
      <c r="I12" s="94" t="str">
        <f>IFERROR(VLOOKUP(B12,bonus!$B$8:$I$9,8,0),"")</f>
        <v/>
      </c>
      <c r="J12" s="95"/>
      <c r="K12" s="96"/>
      <c r="L12" s="97"/>
      <c r="M12" s="98"/>
      <c r="N12" s="96"/>
      <c r="O12" s="97"/>
      <c r="P12" s="98"/>
      <c r="Q12" s="99">
        <f>SUM(F12:P12)</f>
        <v>12</v>
      </c>
      <c r="R12" s="100">
        <f>IF(COUNT(F12:H12,J12:P12)&gt;9,SUM(F12:P12)-MIN(SMALL(F12:H12,1),SMALL(J12:P12,1)),SUM(F12:P12))</f>
        <v>12</v>
      </c>
      <c r="S12" s="70"/>
    </row>
    <row r="13" spans="1:19" x14ac:dyDescent="0.25">
      <c r="A13" s="102">
        <f t="shared" si="0"/>
        <v>12</v>
      </c>
      <c r="B13" s="88" t="s">
        <v>190</v>
      </c>
      <c r="C13" s="89" t="str">
        <f>D13&amp;", "&amp;E13</f>
        <v>1963, Veřovice</v>
      </c>
      <c r="D13" s="90">
        <f>VLOOKUP(B13,Data!$A:$C,2,0)</f>
        <v>1963</v>
      </c>
      <c r="E13" s="90" t="str">
        <f>VLOOKUP(B13,Data!$A:$C,3,0)</f>
        <v>Veřovice</v>
      </c>
      <c r="F13" s="91">
        <f>IFERROR(VLOOKUP(B13,zajic!$B$75:$H$85,7,0),"")</f>
        <v>11</v>
      </c>
      <c r="G13" s="92" t="str">
        <f>IFERROR(VLOOKUP(B13,kopec!$B$52:$G$53,6,0),"")</f>
        <v/>
      </c>
      <c r="H13" s="93" t="str">
        <f>IFERROR(VLOOKUP(B13,bila_hora!$B$45:$G$47,6,0),"")</f>
        <v/>
      </c>
      <c r="I13" s="94" t="str">
        <f>IFERROR(VLOOKUP(B13,bonus!$B$8:$I$9,8,0),"")</f>
        <v/>
      </c>
      <c r="J13" s="95"/>
      <c r="K13" s="96"/>
      <c r="L13" s="97"/>
      <c r="M13" s="98"/>
      <c r="N13" s="96"/>
      <c r="O13" s="97"/>
      <c r="P13" s="98"/>
      <c r="Q13" s="99">
        <f>SUM(F13:P13)</f>
        <v>11</v>
      </c>
      <c r="R13" s="100">
        <f>IF(COUNT(F13:H13,J13:P13)&gt;9,SUM(F13:P13)-MIN(SMALL(F13:H13,1),SMALL(J13:P13,1)),SUM(F13:P13))</f>
        <v>11</v>
      </c>
      <c r="S13" s="70"/>
    </row>
    <row r="14" spans="1:19" x14ac:dyDescent="0.25">
      <c r="A14" s="102">
        <f t="shared" si="0"/>
        <v>13</v>
      </c>
      <c r="B14" s="88" t="s">
        <v>245</v>
      </c>
      <c r="C14" s="89" t="str">
        <f>D14&amp;", "&amp;E14</f>
        <v>1988, Orel Veřovice</v>
      </c>
      <c r="D14" s="90">
        <f>VLOOKUP(B14,Data!$A:$C,2,0)</f>
        <v>1988</v>
      </c>
      <c r="E14" s="90" t="str">
        <f>VLOOKUP(B14,Data!$A:$C,3,0)</f>
        <v>Orel Veřovice</v>
      </c>
      <c r="F14" s="91">
        <f>IFERROR(VLOOKUP(B14,zajic!$B$75:$H$85,7,0),"")</f>
        <v>10</v>
      </c>
      <c r="G14" s="92"/>
      <c r="H14" s="93"/>
      <c r="I14" s="94"/>
      <c r="J14" s="95"/>
      <c r="K14" s="96"/>
      <c r="L14" s="97"/>
      <c r="M14" s="98"/>
      <c r="N14" s="96"/>
      <c r="O14" s="97"/>
      <c r="P14" s="98"/>
      <c r="Q14" s="99">
        <f>SUM(F14:P14)</f>
        <v>10</v>
      </c>
      <c r="R14" s="100">
        <f>IF(COUNT(F14:H14,J14:P14)&gt;9,SUM(F14:P14)-MIN(SMALL(F14:H14,1),SMALL(J14:P14,1)),SUM(F14:P14))</f>
        <v>10</v>
      </c>
      <c r="S14" s="70"/>
    </row>
  </sheetData>
  <autoFilter ref="B1:R14">
    <sortState ref="B2:R14">
      <sortCondition descending="1" ref="Q1:Q14"/>
    </sortState>
  </autoFilter>
  <sortState ref="B2:R44">
    <sortCondition descending="1" ref="Q2:Q44"/>
    <sortCondition ref="B2:B44"/>
  </sortState>
  <pageMargins left="0.7" right="0.7" top="0.78740157499999996" bottom="0.78740157499999996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45"/>
  <sheetViews>
    <sheetView topLeftCell="A14" workbookViewId="0">
      <selection sqref="A1:R28"/>
    </sheetView>
  </sheetViews>
  <sheetFormatPr defaultColWidth="15.7109375" defaultRowHeight="15" x14ac:dyDescent="0.25"/>
  <cols>
    <col min="1" max="1" width="5.140625" style="15" customWidth="1"/>
    <col min="2" max="2" width="23.42578125" style="58" bestFit="1" customWidth="1"/>
    <col min="3" max="3" width="24.5703125" style="59" bestFit="1" customWidth="1"/>
    <col min="4" max="4" width="18.5703125" style="15" hidden="1" customWidth="1"/>
    <col min="5" max="5" width="26.42578125" style="15" hidden="1" customWidth="1"/>
    <col min="6" max="6" width="6.7109375" style="69" customWidth="1"/>
    <col min="7" max="19" width="6.7109375" style="15" customWidth="1"/>
    <col min="20" max="16384" width="15.7109375" style="15"/>
  </cols>
  <sheetData>
    <row r="1" spans="1:19" ht="119.25" x14ac:dyDescent="0.25">
      <c r="A1" s="101"/>
      <c r="B1" s="75" t="s">
        <v>3</v>
      </c>
      <c r="C1" s="76" t="s">
        <v>232</v>
      </c>
      <c r="D1" s="77"/>
      <c r="E1" s="77"/>
      <c r="F1" s="78" t="s">
        <v>233</v>
      </c>
      <c r="G1" s="79" t="s">
        <v>226</v>
      </c>
      <c r="H1" s="80" t="s">
        <v>234</v>
      </c>
      <c r="I1" s="81" t="s">
        <v>227</v>
      </c>
      <c r="J1" s="82" t="s">
        <v>228</v>
      </c>
      <c r="K1" s="83" t="s">
        <v>229</v>
      </c>
      <c r="L1" s="84" t="s">
        <v>235</v>
      </c>
      <c r="M1" s="85" t="s">
        <v>236</v>
      </c>
      <c r="N1" s="83" t="s">
        <v>237</v>
      </c>
      <c r="O1" s="84" t="s">
        <v>238</v>
      </c>
      <c r="P1" s="85" t="s">
        <v>239</v>
      </c>
      <c r="Q1" s="86" t="s">
        <v>230</v>
      </c>
      <c r="R1" s="87" t="s">
        <v>231</v>
      </c>
    </row>
    <row r="2" spans="1:19" x14ac:dyDescent="0.25">
      <c r="A2" s="102">
        <f>RANK(R2,$R:$R)</f>
        <v>1</v>
      </c>
      <c r="B2" s="88" t="s">
        <v>12</v>
      </c>
      <c r="C2" s="89" t="str">
        <f>D2&amp;", "&amp;E2</f>
        <v>1971, X-Air Ostrava</v>
      </c>
      <c r="D2" s="90">
        <f>VLOOKUP(B2,Data!$A:$C,2,0)</f>
        <v>1971</v>
      </c>
      <c r="E2" s="90" t="str">
        <f>VLOOKUP(B2,Data!$A:$C,3,0)</f>
        <v>X-Air Ostrava</v>
      </c>
      <c r="F2" s="91">
        <f>IFERROR(VLOOKUP(B2,zajic!$B$88:$H$126,7,0),"")</f>
        <v>10</v>
      </c>
      <c r="G2" s="92">
        <f>IFERROR(VLOOKUP(B2,kopec!$B$56:$H$68,7,0),"")</f>
        <v>25</v>
      </c>
      <c r="H2" s="93">
        <f>IFERROR(VLOOKUP(B2,bila_hora!$B$50:$H$57,7,0),"")</f>
        <v>18</v>
      </c>
      <c r="I2" s="94">
        <f>IFERROR(VLOOKUP(B2,bonus!$B$11:$I$17,8,0),"")</f>
        <v>30</v>
      </c>
      <c r="J2" s="95"/>
      <c r="K2" s="96"/>
      <c r="L2" s="97"/>
      <c r="M2" s="98"/>
      <c r="N2" s="96"/>
      <c r="O2" s="97"/>
      <c r="P2" s="98"/>
      <c r="Q2" s="99">
        <f>SUM(F2:P2)</f>
        <v>83</v>
      </c>
      <c r="R2" s="100">
        <f>IF(COUNT(F2:P2)&gt;9,SUM(F2:P2)-MIN(SMALL(F2:H2,1),SMALL(J2:P2,1)),SUM(F2:P2))</f>
        <v>83</v>
      </c>
      <c r="S2" s="70"/>
    </row>
    <row r="3" spans="1:19" x14ac:dyDescent="0.25">
      <c r="A3" s="102">
        <f t="shared" ref="A3:A45" si="0">RANK(R3,$R:$R)</f>
        <v>2</v>
      </c>
      <c r="B3" s="88" t="s">
        <v>17</v>
      </c>
      <c r="C3" s="89" t="str">
        <f>D3&amp;", "&amp;E3</f>
        <v>1960, MK Kopřivnice</v>
      </c>
      <c r="D3" s="90">
        <f>VLOOKUP(B3,Data!$A:$C,2,0)</f>
        <v>1960</v>
      </c>
      <c r="E3" s="90" t="str">
        <f>VLOOKUP(B3,Data!$A:$C,3,0)</f>
        <v>MK Kopřivnice</v>
      </c>
      <c r="F3" s="91">
        <f>IFERROR(VLOOKUP(B3,zajic!$B$88:$H$126,7,0),"")</f>
        <v>20</v>
      </c>
      <c r="G3" s="92">
        <f>IFERROR(VLOOKUP(B3,kopec!$B$56:$H$68,7,0),"")</f>
        <v>20</v>
      </c>
      <c r="H3" s="93">
        <f>IFERROR(VLOOKUP(B3,bila_hora!$B$50:$H$57,7,0),"")</f>
        <v>25</v>
      </c>
      <c r="I3" s="94">
        <f>IFERROR(VLOOKUP(B3,bonus!$B$11:$I$17,8,0),"")</f>
        <v>15</v>
      </c>
      <c r="J3" s="95"/>
      <c r="K3" s="96"/>
      <c r="L3" s="97"/>
      <c r="M3" s="98"/>
      <c r="N3" s="96"/>
      <c r="O3" s="97"/>
      <c r="P3" s="98"/>
      <c r="Q3" s="99">
        <f>SUM(F3:P3)</f>
        <v>80</v>
      </c>
      <c r="R3" s="100">
        <f>IF(COUNT(F3:P3)&gt;9,SUM(F3:P3)-MIN(SMALL(F3:H3,1),SMALL(J3:P3,1)),SUM(F3:P3))</f>
        <v>80</v>
      </c>
      <c r="S3" s="70"/>
    </row>
    <row r="4" spans="1:19" x14ac:dyDescent="0.25">
      <c r="A4" s="102">
        <f t="shared" si="0"/>
        <v>3</v>
      </c>
      <c r="B4" s="88" t="s">
        <v>15</v>
      </c>
      <c r="C4" s="89" t="str">
        <f>D4&amp;", "&amp;E4</f>
        <v>1971, MK Kopřivnice</v>
      </c>
      <c r="D4" s="90">
        <f>VLOOKUP(B4,Data!$A:$C,2,0)</f>
        <v>1971</v>
      </c>
      <c r="E4" s="90" t="str">
        <f>VLOOKUP(B4,Data!$A:$C,3,0)</f>
        <v>MK Kopřivnice</v>
      </c>
      <c r="F4" s="91">
        <f>IFERROR(VLOOKUP(B4,zajic!$B$88:$H$126,7,0),"")</f>
        <v>5</v>
      </c>
      <c r="G4" s="92">
        <f>IFERROR(VLOOKUP(B4,kopec!$B$56:$H$68,7,0),"")</f>
        <v>18</v>
      </c>
      <c r="H4" s="93">
        <f>IFERROR(VLOOKUP(B4,bila_hora!$B$50:$H$57,7,0),"")</f>
        <v>20</v>
      </c>
      <c r="I4" s="94">
        <f>IFERROR(VLOOKUP(B4,bonus!$B$11:$I$17,8,0),"")</f>
        <v>25</v>
      </c>
      <c r="J4" s="95"/>
      <c r="K4" s="96"/>
      <c r="L4" s="97"/>
      <c r="M4" s="98"/>
      <c r="N4" s="96"/>
      <c r="O4" s="97"/>
      <c r="P4" s="98"/>
      <c r="Q4" s="99">
        <f>SUM(F4:P4)</f>
        <v>68</v>
      </c>
      <c r="R4" s="100">
        <f>IF(COUNT(F4:P4)&gt;9,SUM(F4:P4)-MIN(SMALL(F4:H4,1),SMALL(J4:P4,1)),SUM(F4:P4))</f>
        <v>68</v>
      </c>
      <c r="S4" s="70"/>
    </row>
    <row r="5" spans="1:19" x14ac:dyDescent="0.25">
      <c r="A5" s="102">
        <f t="shared" si="0"/>
        <v>4</v>
      </c>
      <c r="B5" s="88" t="s">
        <v>29</v>
      </c>
      <c r="C5" s="89" t="str">
        <f>D5&amp;", "&amp;E5</f>
        <v>1951, MK Kopřivnice</v>
      </c>
      <c r="D5" s="90">
        <f>VLOOKUP(B5,Data!$A:$C,2,0)</f>
        <v>1951</v>
      </c>
      <c r="E5" s="90" t="str">
        <f>VLOOKUP(B5,Data!$A:$C,3,0)</f>
        <v>MK Kopřivnice</v>
      </c>
      <c r="F5" s="91">
        <f>IFERROR(VLOOKUP(B5,zajic!$B$88:$H$126,7,0),"")</f>
        <v>14</v>
      </c>
      <c r="G5" s="92">
        <f>IFERROR(VLOOKUP(B5,kopec!$B$56:$H$68,7,0),"")</f>
        <v>15</v>
      </c>
      <c r="H5" s="93">
        <f>IFERROR(VLOOKUP(B5,bila_hora!$B$50:$H$57,7,0),"")</f>
        <v>17</v>
      </c>
      <c r="I5" s="94">
        <f>IFERROR(VLOOKUP(B5,bonus!$B$11:$I$17,8,0),"")</f>
        <v>9</v>
      </c>
      <c r="J5" s="95"/>
      <c r="K5" s="96"/>
      <c r="L5" s="97"/>
      <c r="M5" s="98"/>
      <c r="N5" s="96"/>
      <c r="O5" s="97"/>
      <c r="P5" s="98"/>
      <c r="Q5" s="99">
        <f>SUM(F5:P5)</f>
        <v>55</v>
      </c>
      <c r="R5" s="100">
        <f>IF(COUNT(F5:P5)&gt;9,SUM(F5:P5)-MIN(SMALL(F5:H5,1),SMALL(J5:P5,1)),SUM(F5:P5))</f>
        <v>55</v>
      </c>
      <c r="S5" s="70"/>
    </row>
    <row r="6" spans="1:19" x14ac:dyDescent="0.25">
      <c r="A6" s="102">
        <f t="shared" si="0"/>
        <v>5</v>
      </c>
      <c r="B6" s="88" t="s">
        <v>25</v>
      </c>
      <c r="C6" s="89" t="str">
        <f>D6&amp;", "&amp;E6</f>
        <v>1952, MK Kopřivnice</v>
      </c>
      <c r="D6" s="90">
        <f>VLOOKUP(B6,Data!$A:$C,2,0)</f>
        <v>1952</v>
      </c>
      <c r="E6" s="90" t="str">
        <f>VLOOKUP(B6,Data!$A:$C,3,0)</f>
        <v>MK Kopřivnice</v>
      </c>
      <c r="F6" s="91">
        <f>IFERROR(VLOOKUP(B6,zajic!$B$88:$H$126,7,0),"")</f>
        <v>8</v>
      </c>
      <c r="G6" s="92">
        <f>IFERROR(VLOOKUP(B6,kopec!$B$56:$H$68,7,0),"")</f>
        <v>16</v>
      </c>
      <c r="H6" s="93">
        <f>IFERROR(VLOOKUP(B6,bila_hora!$B$50:$H$57,7,0),"")</f>
        <v>15</v>
      </c>
      <c r="I6" s="94">
        <f>IFERROR(VLOOKUP(B6,bonus!$B$11:$I$17,8,0),"")</f>
        <v>10</v>
      </c>
      <c r="J6" s="95"/>
      <c r="K6" s="96"/>
      <c r="L6" s="97"/>
      <c r="M6" s="98"/>
      <c r="N6" s="96"/>
      <c r="O6" s="97"/>
      <c r="P6" s="98"/>
      <c r="Q6" s="99">
        <f>SUM(F6:P6)</f>
        <v>49</v>
      </c>
      <c r="R6" s="100">
        <f>IF(COUNT(F6:P6)&gt;9,SUM(F6:P6)-MIN(SMALL(F6:H6,1),SMALL(J6:P6,1)),SUM(F6:P6))</f>
        <v>49</v>
      </c>
      <c r="S6" s="70"/>
    </row>
    <row r="7" spans="1:19" x14ac:dyDescent="0.25">
      <c r="A7" s="102">
        <f t="shared" si="0"/>
        <v>6</v>
      </c>
      <c r="B7" s="88" t="s">
        <v>21</v>
      </c>
      <c r="C7" s="89" t="str">
        <f>D7&amp;", "&amp;E7</f>
        <v>1970, Valašské Meziříčí</v>
      </c>
      <c r="D7" s="90">
        <f>VLOOKUP(B7,Data!$A:$C,2,0)</f>
        <v>1970</v>
      </c>
      <c r="E7" s="90" t="str">
        <f>VLOOKUP(B7,Data!$A:$C,3,0)</f>
        <v>Valašské Meziříčí</v>
      </c>
      <c r="F7" s="91">
        <f>IFERROR(VLOOKUP(B7,zajic!$B$88:$H$126,7,0),"")</f>
        <v>0</v>
      </c>
      <c r="G7" s="92">
        <f>IFERROR(VLOOKUP(B7,kopec!$B$56:$H$68,7,0),"")</f>
        <v>12</v>
      </c>
      <c r="H7" s="93">
        <f>IFERROR(VLOOKUP(B7,bila_hora!$B$50:$H$57,7,0),"")</f>
        <v>14</v>
      </c>
      <c r="I7" s="94">
        <f>IFERROR(VLOOKUP(B7,bonus!$B$11:$I$17,8,0),"")</f>
        <v>20</v>
      </c>
      <c r="J7" s="95"/>
      <c r="K7" s="96"/>
      <c r="L7" s="97"/>
      <c r="M7" s="98"/>
      <c r="N7" s="96"/>
      <c r="O7" s="97"/>
      <c r="P7" s="98"/>
      <c r="Q7" s="99">
        <f>SUM(F7:P7)</f>
        <v>46</v>
      </c>
      <c r="R7" s="100">
        <f>IF(COUNT(F7:P7)&gt;9,SUM(F7:P7)-MIN(SMALL(F7:H7,1),SMALL(J7:P7,1)),SUM(F7:P7))</f>
        <v>46</v>
      </c>
      <c r="S7" s="70"/>
    </row>
    <row r="8" spans="1:19" x14ac:dyDescent="0.25">
      <c r="A8" s="102">
        <f t="shared" si="0"/>
        <v>7</v>
      </c>
      <c r="B8" s="88" t="s">
        <v>38</v>
      </c>
      <c r="C8" s="89" t="str">
        <f>D8&amp;", "&amp;E8</f>
        <v>1961, Za Groš</v>
      </c>
      <c r="D8" s="90">
        <f>VLOOKUP(B8,Data!$A:$C,2,0)</f>
        <v>1961</v>
      </c>
      <c r="E8" s="90" t="str">
        <f>VLOOKUP(B8,Data!$A:$C,3,0)</f>
        <v>Za Groš</v>
      </c>
      <c r="F8" s="91" t="str">
        <f>IFERROR(VLOOKUP(B8,zajic!$B$88:$H$126,7,0),"")</f>
        <v/>
      </c>
      <c r="G8" s="92">
        <f>IFERROR(VLOOKUP(B8,kopec!$B$56:$H$68,7,0),"")</f>
        <v>8</v>
      </c>
      <c r="H8" s="93">
        <f>IFERROR(VLOOKUP(B8,bila_hora!$B$50:$H$57,7,0),"")</f>
        <v>13</v>
      </c>
      <c r="I8" s="94">
        <f>IFERROR(VLOOKUP(B8,bonus!$B$11:$I$17,8,0),"")</f>
        <v>12</v>
      </c>
      <c r="J8" s="95"/>
      <c r="K8" s="96"/>
      <c r="L8" s="97"/>
      <c r="M8" s="98"/>
      <c r="N8" s="96"/>
      <c r="O8" s="97"/>
      <c r="P8" s="98"/>
      <c r="Q8" s="99">
        <f>SUM(F8:P8)</f>
        <v>33</v>
      </c>
      <c r="R8" s="100">
        <f>IF(COUNT(F8:P8)&gt;9,SUM(F8:P8)-MIN(SMALL(F8:H8,1),SMALL(J8:P8,1)),SUM(F8:P8))</f>
        <v>33</v>
      </c>
      <c r="S8" s="70"/>
    </row>
    <row r="9" spans="1:19" x14ac:dyDescent="0.25">
      <c r="A9" s="102">
        <f t="shared" si="0"/>
        <v>8</v>
      </c>
      <c r="B9" s="88" t="s">
        <v>30</v>
      </c>
      <c r="C9" s="89" t="str">
        <f>D9&amp;", "&amp;E9</f>
        <v>1950, Tatra Kopřivnice</v>
      </c>
      <c r="D9" s="90">
        <f>VLOOKUP(B9,Data!$A:$C,2,0)</f>
        <v>1950</v>
      </c>
      <c r="E9" s="90" t="str">
        <f>VLOOKUP(B9,Data!$A:$C,3,0)</f>
        <v>Tatra Kopřivnice</v>
      </c>
      <c r="F9" s="91">
        <f>IFERROR(VLOOKUP(B9,zajic!$B$88:$H$126,7,0),"")</f>
        <v>16</v>
      </c>
      <c r="G9" s="92">
        <f>IFERROR(VLOOKUP(B9,kopec!$B$56:$H$68,7,0),"")</f>
        <v>14</v>
      </c>
      <c r="H9" s="93" t="str">
        <f>IFERROR(VLOOKUP(B9,bila_hora!$B$50:$H$57,7,0),"")</f>
        <v/>
      </c>
      <c r="I9" s="94" t="str">
        <f>IFERROR(VLOOKUP(B9,bonus!$B$11:$I$17,8,0),"")</f>
        <v/>
      </c>
      <c r="J9" s="95"/>
      <c r="K9" s="96"/>
      <c r="L9" s="97"/>
      <c r="M9" s="98"/>
      <c r="N9" s="96"/>
      <c r="O9" s="97"/>
      <c r="P9" s="98"/>
      <c r="Q9" s="99">
        <f>SUM(F9:P9)</f>
        <v>30</v>
      </c>
      <c r="R9" s="100">
        <f>IF(COUNT(F9:P9)&gt;9,SUM(F9:P9)-MIN(SMALL(F9:H9,1),SMALL(J9:P9,1)),SUM(F9:P9))</f>
        <v>30</v>
      </c>
      <c r="S9" s="70"/>
    </row>
    <row r="10" spans="1:19" x14ac:dyDescent="0.25">
      <c r="A10" s="102">
        <f t="shared" si="0"/>
        <v>9</v>
      </c>
      <c r="B10" s="88" t="s">
        <v>115</v>
      </c>
      <c r="C10" s="89" t="str">
        <f>D10&amp;", "&amp;E10</f>
        <v>1965, Novojický Kotuč</v>
      </c>
      <c r="D10" s="90">
        <f>VLOOKUP(B10,Data!$A:$C,2,0)</f>
        <v>1965</v>
      </c>
      <c r="E10" s="90" t="str">
        <f>VLOOKUP(B10,Data!$A:$C,3,0)</f>
        <v>Novojický Kotuč</v>
      </c>
      <c r="F10" s="91">
        <f>IFERROR(VLOOKUP(B10,zajic!$B$88:$H$126,7,0),"")</f>
        <v>25</v>
      </c>
      <c r="G10" s="92" t="str">
        <f>IFERROR(VLOOKUP(B10,kopec!$B$56:$H$68,7,0),"")</f>
        <v/>
      </c>
      <c r="H10" s="93" t="str">
        <f>IFERROR(VLOOKUP(B10,bila_hora!$B$50:$H$57,7,0),"")</f>
        <v/>
      </c>
      <c r="I10" s="94" t="str">
        <f>IFERROR(VLOOKUP(B10,bonus!$B$11:$I$17,8,0),"")</f>
        <v/>
      </c>
      <c r="J10" s="95"/>
      <c r="K10" s="96"/>
      <c r="L10" s="97"/>
      <c r="M10" s="98"/>
      <c r="N10" s="96"/>
      <c r="O10" s="97"/>
      <c r="P10" s="98"/>
      <c r="Q10" s="99">
        <f>SUM(F10:P10)</f>
        <v>25</v>
      </c>
      <c r="R10" s="100">
        <f>IF(COUNT(F10:P10)&gt;9,SUM(F10:P10)-MIN(SMALL(F10:H10,1),SMALL(J10:P10,1)),SUM(F10:P10))</f>
        <v>25</v>
      </c>
      <c r="S10" s="70"/>
    </row>
    <row r="11" spans="1:19" x14ac:dyDescent="0.25">
      <c r="A11" s="102">
        <f t="shared" si="0"/>
        <v>10</v>
      </c>
      <c r="B11" s="88" t="s">
        <v>209</v>
      </c>
      <c r="C11" s="89" t="str">
        <f>D11&amp;", "&amp;E11</f>
        <v>1960, Bílovec</v>
      </c>
      <c r="D11" s="90">
        <f>VLOOKUP(B11,Data!$A:$C,2,0)</f>
        <v>1960</v>
      </c>
      <c r="E11" s="90" t="str">
        <f>VLOOKUP(B11,Data!$A:$C,3,0)</f>
        <v>Bílovec</v>
      </c>
      <c r="F11" s="91">
        <f>IFERROR(VLOOKUP(B11,zajic!$B$88:$H$126,7,0),"")</f>
        <v>18</v>
      </c>
      <c r="G11" s="92" t="str">
        <f>IFERROR(VLOOKUP(B11,kopec!$B$56:$H$68,7,0),"")</f>
        <v/>
      </c>
      <c r="H11" s="93" t="str">
        <f>IFERROR(VLOOKUP(B11,bila_hora!$B$50:$H$57,7,0),"")</f>
        <v/>
      </c>
      <c r="I11" s="94" t="str">
        <f>IFERROR(VLOOKUP(B11,bonus!$B$11:$I$17,8,0),"")</f>
        <v/>
      </c>
      <c r="J11" s="95"/>
      <c r="K11" s="96"/>
      <c r="L11" s="97"/>
      <c r="M11" s="98"/>
      <c r="N11" s="96"/>
      <c r="O11" s="97"/>
      <c r="P11" s="98"/>
      <c r="Q11" s="99">
        <f>SUM(F11:P11)</f>
        <v>18</v>
      </c>
      <c r="R11" s="100">
        <f>IF(COUNT(F11:P11)&gt;9,SUM(F11:P11)-MIN(SMALL(F11:H11,1),SMALL(J11:P11,1)),SUM(F11:P11))</f>
        <v>18</v>
      </c>
      <c r="S11" s="70"/>
    </row>
    <row r="12" spans="1:19" x14ac:dyDescent="0.25">
      <c r="A12" s="102">
        <f t="shared" si="0"/>
        <v>11</v>
      </c>
      <c r="B12" s="88" t="s">
        <v>118</v>
      </c>
      <c r="C12" s="89" t="str">
        <f>D12&amp;", "&amp;E12</f>
        <v>1949, Cykloklub Nový Jičín</v>
      </c>
      <c r="D12" s="90">
        <f>VLOOKUP(B12,Data!$A:$C,2,0)</f>
        <v>1949</v>
      </c>
      <c r="E12" s="90" t="str">
        <f>VLOOKUP(B12,Data!$A:$C,3,0)</f>
        <v>Cykloklub Nový Jičín</v>
      </c>
      <c r="F12" s="91">
        <f>IFERROR(VLOOKUP(B12,zajic!$B$88:$H$126,7,0),"")</f>
        <v>17</v>
      </c>
      <c r="G12" s="92" t="str">
        <f>IFERROR(VLOOKUP(B12,kopec!$B$56:$H$68,7,0),"")</f>
        <v/>
      </c>
      <c r="H12" s="93" t="str">
        <f>IFERROR(VLOOKUP(B12,bila_hora!$B$50:$H$57,7,0),"")</f>
        <v/>
      </c>
      <c r="I12" s="94" t="str">
        <f>IFERROR(VLOOKUP(B12,bonus!$B$11:$I$17,8,0),"")</f>
        <v/>
      </c>
      <c r="J12" s="95"/>
      <c r="K12" s="96"/>
      <c r="L12" s="97"/>
      <c r="M12" s="98"/>
      <c r="N12" s="96"/>
      <c r="O12" s="97"/>
      <c r="P12" s="98"/>
      <c r="Q12" s="99">
        <f>SUM(F12:P12)</f>
        <v>17</v>
      </c>
      <c r="R12" s="100">
        <f>IF(COUNT(F12:P12)&gt;9,SUM(F12:P12)-MIN(SMALL(F12:H12,1),SMALL(J12:P12,1)),SUM(F12:P12))</f>
        <v>17</v>
      </c>
      <c r="S12" s="70"/>
    </row>
    <row r="13" spans="1:19" x14ac:dyDescent="0.25">
      <c r="A13" s="102">
        <f t="shared" si="0"/>
        <v>11</v>
      </c>
      <c r="B13" s="88" t="s">
        <v>20</v>
      </c>
      <c r="C13" s="89" t="str">
        <f>D13&amp;", "&amp;E13</f>
        <v>1953, MK Kopřivnice</v>
      </c>
      <c r="D13" s="90">
        <f>VLOOKUP(B13,Data!$A:$C,2,0)</f>
        <v>1953</v>
      </c>
      <c r="E13" s="90" t="str">
        <f>VLOOKUP(B13,Data!$A:$C,3,0)</f>
        <v>MK Kopřivnice</v>
      </c>
      <c r="F13" s="91" t="str">
        <f>IFERROR(VLOOKUP(B13,zajic!$B$88:$H$126,7,0),"")</f>
        <v/>
      </c>
      <c r="G13" s="92">
        <f>IFERROR(VLOOKUP(B13,kopec!$B$56:$H$68,7,0),"")</f>
        <v>17</v>
      </c>
      <c r="H13" s="93" t="str">
        <f>IFERROR(VLOOKUP(B13,bila_hora!$B$50:$H$57,7,0),"")</f>
        <v/>
      </c>
      <c r="I13" s="94" t="str">
        <f>IFERROR(VLOOKUP(B13,bonus!$B$11:$I$17,8,0),"")</f>
        <v/>
      </c>
      <c r="J13" s="95"/>
      <c r="K13" s="96"/>
      <c r="L13" s="97"/>
      <c r="M13" s="98"/>
      <c r="N13" s="96"/>
      <c r="O13" s="97"/>
      <c r="P13" s="98"/>
      <c r="Q13" s="99">
        <f>SUM(F13:P13)</f>
        <v>17</v>
      </c>
      <c r="R13" s="100">
        <f>IF(COUNT(F13:P13)&gt;9,SUM(F13:P13)-MIN(SMALL(F13:H13,1),SMALL(J13:P13,1)),SUM(F13:P13))</f>
        <v>17</v>
      </c>
      <c r="S13" s="70"/>
    </row>
    <row r="14" spans="1:19" x14ac:dyDescent="0.25">
      <c r="A14" s="102">
        <f t="shared" si="0"/>
        <v>13</v>
      </c>
      <c r="B14" s="88" t="s">
        <v>119</v>
      </c>
      <c r="C14" s="89" t="str">
        <f>D14&amp;", "&amp;E14</f>
        <v>1959, MK Seitl Ostrava</v>
      </c>
      <c r="D14" s="90">
        <f>VLOOKUP(B14,Data!$A:$C,2,0)</f>
        <v>1959</v>
      </c>
      <c r="E14" s="90" t="str">
        <f>VLOOKUP(B14,Data!$A:$C,3,0)</f>
        <v>MK Seitl Ostrava</v>
      </c>
      <c r="F14" s="91">
        <f>IFERROR(VLOOKUP(B14,zajic!$B$88:$H$126,7,0),"")</f>
        <v>15</v>
      </c>
      <c r="G14" s="92" t="str">
        <f>IFERROR(VLOOKUP(B14,kopec!$B$56:$H$68,7,0),"")</f>
        <v/>
      </c>
      <c r="H14" s="93" t="str">
        <f>IFERROR(VLOOKUP(B14,bila_hora!$B$50:$H$57,7,0),"")</f>
        <v/>
      </c>
      <c r="I14" s="94" t="str">
        <f>IFERROR(VLOOKUP(B14,bonus!$B$11:$I$17,8,0),"")</f>
        <v/>
      </c>
      <c r="J14" s="95"/>
      <c r="K14" s="96"/>
      <c r="L14" s="97"/>
      <c r="M14" s="98"/>
      <c r="N14" s="96"/>
      <c r="O14" s="97"/>
      <c r="P14" s="98"/>
      <c r="Q14" s="99">
        <f>SUM(F14:P14)</f>
        <v>15</v>
      </c>
      <c r="R14" s="100">
        <f>IF(COUNT(F14:P14)&gt;9,SUM(F14:P14)-MIN(SMALL(F14:H14,1),SMALL(J14:P14,1)),SUM(F14:P14))</f>
        <v>15</v>
      </c>
      <c r="S14" s="70"/>
    </row>
    <row r="15" spans="1:19" x14ac:dyDescent="0.25">
      <c r="A15" s="102">
        <f t="shared" si="0"/>
        <v>14</v>
      </c>
      <c r="B15" s="88" t="s">
        <v>120</v>
      </c>
      <c r="C15" s="89" t="str">
        <f>D15&amp;", "&amp;E15</f>
        <v>1945, Lašský běžecký klub</v>
      </c>
      <c r="D15" s="90">
        <f>VLOOKUP(B15,Data!$A:$C,2,0)</f>
        <v>1945</v>
      </c>
      <c r="E15" s="90" t="str">
        <f>VLOOKUP(B15,Data!$A:$C,3,0)</f>
        <v>Lašský běžecký klub</v>
      </c>
      <c r="F15" s="91">
        <f>IFERROR(VLOOKUP(B15,zajic!$B$88:$H$126,7,0),"")</f>
        <v>13</v>
      </c>
      <c r="G15" s="92" t="str">
        <f>IFERROR(VLOOKUP(B15,kopec!$B$56:$H$68,7,0),"")</f>
        <v/>
      </c>
      <c r="H15" s="93" t="str">
        <f>IFERROR(VLOOKUP(B15,bila_hora!$B$50:$H$57,7,0),"")</f>
        <v/>
      </c>
      <c r="I15" s="94" t="str">
        <f>IFERROR(VLOOKUP(B15,bonus!$B$11:$I$17,8,0),"")</f>
        <v/>
      </c>
      <c r="J15" s="95"/>
      <c r="K15" s="96"/>
      <c r="L15" s="97"/>
      <c r="M15" s="98"/>
      <c r="N15" s="96"/>
      <c r="O15" s="97"/>
      <c r="P15" s="98"/>
      <c r="Q15" s="99">
        <f>SUM(F15:P15)</f>
        <v>13</v>
      </c>
      <c r="R15" s="100">
        <f>IF(COUNT(F15:P15)&gt;9,SUM(F15:P15)-MIN(SMALL(F15:H15,1),SMALL(J15:P15,1)),SUM(F15:P15))</f>
        <v>13</v>
      </c>
      <c r="S15" s="70"/>
    </row>
    <row r="16" spans="1:19" x14ac:dyDescent="0.25">
      <c r="A16" s="102">
        <f t="shared" si="0"/>
        <v>14</v>
      </c>
      <c r="B16" s="88" t="s">
        <v>23</v>
      </c>
      <c r="C16" s="89" t="str">
        <f>D16&amp;", "&amp;E16</f>
        <v>1958, Vinotéka Frenštát</v>
      </c>
      <c r="D16" s="90">
        <f>VLOOKUP(B16,Data!$A:$C,2,0)</f>
        <v>1958</v>
      </c>
      <c r="E16" s="90" t="str">
        <f>VLOOKUP(B16,Data!$A:$C,3,0)</f>
        <v>Vinotéka Frenštát</v>
      </c>
      <c r="F16" s="91" t="str">
        <f>IFERROR(VLOOKUP(B16,zajic!$B$88:$H$126,7,0),"")</f>
        <v/>
      </c>
      <c r="G16" s="92">
        <f>IFERROR(VLOOKUP(B16,kopec!$B$56:$H$68,7,0),"")</f>
        <v>13</v>
      </c>
      <c r="H16" s="93" t="str">
        <f>IFERROR(VLOOKUP(B16,bila_hora!$B$50:$H$57,7,0),"")</f>
        <v/>
      </c>
      <c r="I16" s="94" t="str">
        <f>IFERROR(VLOOKUP(B16,bonus!$B$11:$I$17,8,0),"")</f>
        <v/>
      </c>
      <c r="J16" s="95"/>
      <c r="K16" s="96"/>
      <c r="L16" s="97"/>
      <c r="M16" s="98"/>
      <c r="N16" s="96"/>
      <c r="O16" s="97"/>
      <c r="P16" s="98"/>
      <c r="Q16" s="99">
        <f>SUM(F16:P16)</f>
        <v>13</v>
      </c>
      <c r="R16" s="100">
        <f>IF(COUNT(F16:P16)&gt;9,SUM(F16:P16)-MIN(SMALL(F16:H16,1),SMALL(J16:P16,1)),SUM(F16:P16))</f>
        <v>13</v>
      </c>
      <c r="S16" s="70"/>
    </row>
    <row r="17" spans="1:19" x14ac:dyDescent="0.25">
      <c r="A17" s="102">
        <f t="shared" si="0"/>
        <v>16</v>
      </c>
      <c r="B17" s="88" t="s">
        <v>121</v>
      </c>
      <c r="C17" s="89" t="str">
        <f>D17&amp;", "&amp;E17</f>
        <v>1941, Fin Club Český Těšín</v>
      </c>
      <c r="D17" s="90">
        <f>VLOOKUP(B17,Data!$A:$C,2,0)</f>
        <v>1941</v>
      </c>
      <c r="E17" s="90" t="str">
        <f>VLOOKUP(B17,Data!$A:$C,3,0)</f>
        <v>Fin Club Český Těšín</v>
      </c>
      <c r="F17" s="91">
        <f>IFERROR(VLOOKUP(B17,zajic!$B$88:$H$126,7,0),"")</f>
        <v>12</v>
      </c>
      <c r="G17" s="92" t="str">
        <f>IFERROR(VLOOKUP(B17,kopec!$B$56:$H$68,7,0),"")</f>
        <v/>
      </c>
      <c r="H17" s="93" t="str">
        <f>IFERROR(VLOOKUP(B17,bila_hora!$B$50:$H$57,7,0),"")</f>
        <v/>
      </c>
      <c r="I17" s="94" t="str">
        <f>IFERROR(VLOOKUP(B17,bonus!$B$11:$I$17,8,0),"")</f>
        <v/>
      </c>
      <c r="J17" s="95"/>
      <c r="K17" s="96"/>
      <c r="L17" s="97"/>
      <c r="M17" s="98"/>
      <c r="N17" s="96"/>
      <c r="O17" s="97"/>
      <c r="P17" s="98"/>
      <c r="Q17" s="99">
        <f>SUM(F17:P17)</f>
        <v>12</v>
      </c>
      <c r="R17" s="100">
        <f>IF(COUNT(F17:P17)&gt;9,SUM(F17:P17)-MIN(SMALL(F17:H17,1),SMALL(J17:P17,1)),SUM(F17:P17))</f>
        <v>12</v>
      </c>
      <c r="S17" s="70"/>
    </row>
    <row r="18" spans="1:19" x14ac:dyDescent="0.25">
      <c r="A18" s="102">
        <f t="shared" si="0"/>
        <v>17</v>
      </c>
      <c r="B18" s="88" t="s">
        <v>123</v>
      </c>
      <c r="C18" s="89" t="str">
        <f>D18&amp;", "&amp;E18</f>
        <v>1965, Baláž Extreme Team Ostrava</v>
      </c>
      <c r="D18" s="90">
        <f>VLOOKUP(B18,Data!$A:$C,2,0)</f>
        <v>1965</v>
      </c>
      <c r="E18" s="90" t="str">
        <f>VLOOKUP(B18,Data!$A:$C,3,0)</f>
        <v>Baláž Extreme Team Ostrava</v>
      </c>
      <c r="F18" s="91">
        <f>IFERROR(VLOOKUP(B18,zajic!$B$88:$H$126,7,0),"")</f>
        <v>11</v>
      </c>
      <c r="G18" s="92" t="str">
        <f>IFERROR(VLOOKUP(B18,kopec!$B$56:$H$68,7,0),"")</f>
        <v/>
      </c>
      <c r="H18" s="93" t="str">
        <f>IFERROR(VLOOKUP(B18,bila_hora!$B$50:$H$57,7,0),"")</f>
        <v/>
      </c>
      <c r="I18" s="94" t="str">
        <f>IFERROR(VLOOKUP(B18,bonus!$B$11:$I$17,8,0),"")</f>
        <v/>
      </c>
      <c r="J18" s="95"/>
      <c r="K18" s="96"/>
      <c r="L18" s="97"/>
      <c r="M18" s="98"/>
      <c r="N18" s="96"/>
      <c r="O18" s="97"/>
      <c r="P18" s="98"/>
      <c r="Q18" s="99">
        <f>SUM(F18:P18)</f>
        <v>11</v>
      </c>
      <c r="R18" s="100">
        <f>IF(COUNT(F18:P18)&gt;9,SUM(F18:P18)-MIN(SMALL(F18:H18,1),SMALL(J18:P18,1)),SUM(F18:P18))</f>
        <v>11</v>
      </c>
      <c r="S18" s="70"/>
    </row>
    <row r="19" spans="1:19" x14ac:dyDescent="0.25">
      <c r="A19" s="102">
        <f t="shared" si="0"/>
        <v>17</v>
      </c>
      <c r="B19" s="88" t="s">
        <v>37</v>
      </c>
      <c r="C19" s="89" t="str">
        <f>D19&amp;", "&amp;E19</f>
        <v>1955, MK Kopřivnice</v>
      </c>
      <c r="D19" s="90">
        <f>VLOOKUP(B19,Data!$A:$C,2,0)</f>
        <v>1955</v>
      </c>
      <c r="E19" s="90" t="str">
        <f>VLOOKUP(B19,Data!$A:$C,3,0)</f>
        <v>MK Kopřivnice</v>
      </c>
      <c r="F19" s="91" t="str">
        <f>IFERROR(VLOOKUP(B19,zajic!$B$88:$H$126,7,0),"")</f>
        <v/>
      </c>
      <c r="G19" s="92">
        <f>IFERROR(VLOOKUP(B19,kopec!$B$56:$H$68,7,0),"")</f>
        <v>11</v>
      </c>
      <c r="H19" s="93" t="str">
        <f>IFERROR(VLOOKUP(B19,bila_hora!$B$50:$H$57,7,0),"")</f>
        <v/>
      </c>
      <c r="I19" s="94" t="str">
        <f>IFERROR(VLOOKUP(B19,bonus!$B$11:$I$17,8,0),"")</f>
        <v/>
      </c>
      <c r="J19" s="95"/>
      <c r="K19" s="96"/>
      <c r="L19" s="97"/>
      <c r="M19" s="98"/>
      <c r="N19" s="96"/>
      <c r="O19" s="97"/>
      <c r="P19" s="98"/>
      <c r="Q19" s="99">
        <f>SUM(F19:P19)</f>
        <v>11</v>
      </c>
      <c r="R19" s="100">
        <f>IF(COUNT(F19:P19)&gt;9,SUM(F19:P19)-MIN(SMALL(F19:H19,1),SMALL(J19:P19,1)),SUM(F19:P19))</f>
        <v>11</v>
      </c>
      <c r="S19" s="70"/>
    </row>
    <row r="20" spans="1:19" x14ac:dyDescent="0.25">
      <c r="A20" s="102">
        <f t="shared" si="0"/>
        <v>19</v>
      </c>
      <c r="B20" s="88" t="s">
        <v>39</v>
      </c>
      <c r="C20" s="89" t="str">
        <f>D20&amp;", "&amp;E20</f>
        <v>1945, MK Kopřivnice</v>
      </c>
      <c r="D20" s="90">
        <f>VLOOKUP(B20,Data!$A:$C,2,0)</f>
        <v>1945</v>
      </c>
      <c r="E20" s="90" t="str">
        <f>VLOOKUP(B20,Data!$A:$C,3,0)</f>
        <v>MK Kopřivnice</v>
      </c>
      <c r="F20" s="91">
        <f>IFERROR(VLOOKUP(B20,zajic!$B$88:$H$126,7,0),"")</f>
        <v>0</v>
      </c>
      <c r="G20" s="92">
        <f>IFERROR(VLOOKUP(B20,kopec!$B$56:$H$68,7,0),"")</f>
        <v>10</v>
      </c>
      <c r="H20" s="93" t="str">
        <f>IFERROR(VLOOKUP(B20,bila_hora!$B$50:$H$57,7,0),"")</f>
        <v/>
      </c>
      <c r="I20" s="94" t="str">
        <f>IFERROR(VLOOKUP(B20,bonus!$B$11:$I$17,8,0),"")</f>
        <v/>
      </c>
      <c r="J20" s="95"/>
      <c r="K20" s="96"/>
      <c r="L20" s="97"/>
      <c r="M20" s="98"/>
      <c r="N20" s="96"/>
      <c r="O20" s="97"/>
      <c r="P20" s="98"/>
      <c r="Q20" s="99">
        <f>SUM(F20:P20)</f>
        <v>10</v>
      </c>
      <c r="R20" s="100">
        <f>IF(COUNT(F20:P20)&gt;9,SUM(F20:P20)-MIN(SMALL(F20:H20,1),SMALL(J20:P20,1)),SUM(F20:P20))</f>
        <v>10</v>
      </c>
      <c r="S20" s="70"/>
    </row>
    <row r="21" spans="1:19" x14ac:dyDescent="0.25">
      <c r="A21" s="102">
        <f t="shared" si="0"/>
        <v>20</v>
      </c>
      <c r="B21" s="88" t="s">
        <v>210</v>
      </c>
      <c r="C21" s="89" t="str">
        <f>D21&amp;", "&amp;E21</f>
        <v>1965, MTB Ondřejník</v>
      </c>
      <c r="D21" s="90">
        <f>VLOOKUP(B21,Data!$A:$C,2,0)</f>
        <v>1965</v>
      </c>
      <c r="E21" s="90" t="str">
        <f>VLOOKUP(B21,Data!$A:$C,3,0)</f>
        <v>MTB Ondřejník</v>
      </c>
      <c r="F21" s="91">
        <f>IFERROR(VLOOKUP(B21,zajic!$B$88:$H$126,7,0),"")</f>
        <v>9</v>
      </c>
      <c r="G21" s="92" t="str">
        <f>IFERROR(VLOOKUP(B21,kopec!$B$56:$H$68,7,0),"")</f>
        <v/>
      </c>
      <c r="H21" s="93" t="str">
        <f>IFERROR(VLOOKUP(B21,bila_hora!$B$50:$H$57,7,0),"")</f>
        <v/>
      </c>
      <c r="I21" s="94" t="str">
        <f>IFERROR(VLOOKUP(B21,bonus!$B$11:$I$17,8,0),"")</f>
        <v/>
      </c>
      <c r="J21" s="95"/>
      <c r="K21" s="96"/>
      <c r="L21" s="97"/>
      <c r="M21" s="98"/>
      <c r="N21" s="96"/>
      <c r="O21" s="97"/>
      <c r="P21" s="98"/>
      <c r="Q21" s="99">
        <f>SUM(F21:P21)</f>
        <v>9</v>
      </c>
      <c r="R21" s="100">
        <f>IF(COUNT(F21:P21)&gt;9,SUM(F21:P21)-MIN(SMALL(F21:H21,1),SMALL(J21:P21,1)),SUM(F21:P21))</f>
        <v>9</v>
      </c>
      <c r="S21" s="70"/>
    </row>
    <row r="22" spans="1:19" x14ac:dyDescent="0.25">
      <c r="A22" s="102">
        <f t="shared" si="0"/>
        <v>20</v>
      </c>
      <c r="B22" s="88" t="s">
        <v>31</v>
      </c>
      <c r="C22" s="89" t="str">
        <f>D22&amp;", "&amp;E22</f>
        <v>1969, Midar Příbor</v>
      </c>
      <c r="D22" s="90">
        <f>VLOOKUP(B22,Data!$A:$C,2,0)</f>
        <v>1969</v>
      </c>
      <c r="E22" s="90" t="str">
        <f>VLOOKUP(B22,Data!$A:$C,3,0)</f>
        <v>Midar Příbor</v>
      </c>
      <c r="F22" s="91" t="str">
        <f>IFERROR(VLOOKUP(B22,zajic!$B$88:$H$126,7,0),"")</f>
        <v/>
      </c>
      <c r="G22" s="92">
        <f>IFERROR(VLOOKUP(B22,kopec!$B$56:$H$68,7,0),"")</f>
        <v>9</v>
      </c>
      <c r="H22" s="93" t="str">
        <f>IFERROR(VLOOKUP(B22,bila_hora!$B$50:$H$57,7,0),"")</f>
        <v/>
      </c>
      <c r="I22" s="94" t="str">
        <f>IFERROR(VLOOKUP(B22,bonus!$B$11:$I$17,8,0),"")</f>
        <v/>
      </c>
      <c r="J22" s="95"/>
      <c r="K22" s="96"/>
      <c r="L22" s="97"/>
      <c r="M22" s="98"/>
      <c r="N22" s="96"/>
      <c r="O22" s="97"/>
      <c r="P22" s="98"/>
      <c r="Q22" s="99">
        <f>SUM(F22:P22)</f>
        <v>9</v>
      </c>
      <c r="R22" s="100">
        <f>IF(COUNT(F22:P22)&gt;9,SUM(F22:P22)-MIN(SMALL(F22:H22,1),SMALL(J22:P22,1)),SUM(F22:P22))</f>
        <v>9</v>
      </c>
      <c r="S22" s="70"/>
    </row>
    <row r="23" spans="1:19" x14ac:dyDescent="0.25">
      <c r="A23" s="102">
        <f t="shared" si="0"/>
        <v>22</v>
      </c>
      <c r="B23" s="88" t="s">
        <v>125</v>
      </c>
      <c r="C23" s="89" t="str">
        <f>D23&amp;", "&amp;E23</f>
        <v>1963, Orel Veřovice</v>
      </c>
      <c r="D23" s="90">
        <f>VLOOKUP(B23,Data!$A:$C,2,0)</f>
        <v>1963</v>
      </c>
      <c r="E23" s="90" t="str">
        <f>VLOOKUP(B23,Data!$A:$C,3,0)</f>
        <v>Orel Veřovice</v>
      </c>
      <c r="F23" s="91">
        <f>IFERROR(VLOOKUP(B23,zajic!$B$88:$H$126,7,0),"")</f>
        <v>7</v>
      </c>
      <c r="G23" s="92" t="str">
        <f>IFERROR(VLOOKUP(B23,kopec!$B$56:$H$68,7,0),"")</f>
        <v/>
      </c>
      <c r="H23" s="93" t="str">
        <f>IFERROR(VLOOKUP(B23,bila_hora!$B$50:$H$57,7,0),"")</f>
        <v/>
      </c>
      <c r="I23" s="94" t="str">
        <f>IFERROR(VLOOKUP(B23,bonus!$B$11:$I$17,8,0),"")</f>
        <v/>
      </c>
      <c r="J23" s="95"/>
      <c r="K23" s="96"/>
      <c r="L23" s="97"/>
      <c r="M23" s="98"/>
      <c r="N23" s="96"/>
      <c r="O23" s="97"/>
      <c r="P23" s="98"/>
      <c r="Q23" s="99">
        <f>SUM(F23:P23)</f>
        <v>7</v>
      </c>
      <c r="R23" s="100">
        <f>IF(COUNT(F23:P23)&gt;9,SUM(F23:P23)-MIN(SMALL(F23:H23,1),SMALL(J23:P23,1)),SUM(F23:P23))</f>
        <v>7</v>
      </c>
      <c r="S23" s="70"/>
    </row>
    <row r="24" spans="1:19" x14ac:dyDescent="0.25">
      <c r="A24" s="102">
        <f t="shared" si="0"/>
        <v>23</v>
      </c>
      <c r="B24" s="88" t="s">
        <v>114</v>
      </c>
      <c r="C24" s="89" t="str">
        <f>D24&amp;", "&amp;E24</f>
        <v>1957, Lokomotiva Ostrava</v>
      </c>
      <c r="D24" s="90">
        <f>VLOOKUP(B24,Data!$A:$C,2,0)</f>
        <v>1957</v>
      </c>
      <c r="E24" s="90" t="str">
        <f>VLOOKUP(B24,Data!$A:$C,3,0)</f>
        <v>Lokomotiva Ostrava</v>
      </c>
      <c r="F24" s="91">
        <f>IFERROR(VLOOKUP(B24,zajic!$B$88:$H$126,7,0),"")</f>
        <v>6</v>
      </c>
      <c r="G24" s="92" t="str">
        <f>IFERROR(VLOOKUP(B24,kopec!$B$56:$H$68,7,0),"")</f>
        <v/>
      </c>
      <c r="H24" s="93" t="str">
        <f>IFERROR(VLOOKUP(B24,bila_hora!$B$50:$H$57,7,0),"")</f>
        <v/>
      </c>
      <c r="I24" s="94" t="str">
        <f>IFERROR(VLOOKUP(B24,bonus!$B$11:$I$17,8,0),"")</f>
        <v/>
      </c>
      <c r="J24" s="95"/>
      <c r="K24" s="96"/>
      <c r="L24" s="97"/>
      <c r="M24" s="98"/>
      <c r="N24" s="96"/>
      <c r="O24" s="97"/>
      <c r="P24" s="98"/>
      <c r="Q24" s="99">
        <f>SUM(F24:P24)</f>
        <v>6</v>
      </c>
      <c r="R24" s="100">
        <f>IF(COUNT(F24:P24)&gt;9,SUM(F24:P24)-MIN(SMALL(F24:H24,1),SMALL(J24:P24,1)),SUM(F24:P24))</f>
        <v>6</v>
      </c>
      <c r="S24" s="70"/>
    </row>
    <row r="25" spans="1:19" x14ac:dyDescent="0.25">
      <c r="A25" s="102">
        <f t="shared" si="0"/>
        <v>24</v>
      </c>
      <c r="B25" s="88" t="s">
        <v>126</v>
      </c>
      <c r="C25" s="89" t="str">
        <f>D25&amp;", "&amp;E25</f>
        <v>1938, Tichá</v>
      </c>
      <c r="D25" s="90">
        <f>VLOOKUP(B25,Data!$A:$C,2,0)</f>
        <v>1938</v>
      </c>
      <c r="E25" s="90" t="str">
        <f>VLOOKUP(B25,Data!$A:$C,3,0)</f>
        <v>Tichá</v>
      </c>
      <c r="F25" s="91">
        <f>IFERROR(VLOOKUP(B25,zajic!$B$88:$H$126,7,0),"")</f>
        <v>4</v>
      </c>
      <c r="G25" s="92" t="str">
        <f>IFERROR(VLOOKUP(B25,kopec!$B$56:$H$68,7,0),"")</f>
        <v/>
      </c>
      <c r="H25" s="93" t="str">
        <f>IFERROR(VLOOKUP(B25,bila_hora!$B$50:$H$57,7,0),"")</f>
        <v/>
      </c>
      <c r="I25" s="94" t="str">
        <f>IFERROR(VLOOKUP(B25,bonus!$B$11:$I$17,8,0),"")</f>
        <v/>
      </c>
      <c r="J25" s="95"/>
      <c r="K25" s="96"/>
      <c r="L25" s="97"/>
      <c r="M25" s="98"/>
      <c r="N25" s="96"/>
      <c r="O25" s="97"/>
      <c r="P25" s="98"/>
      <c r="Q25" s="99">
        <f>SUM(F25:P25)</f>
        <v>4</v>
      </c>
      <c r="R25" s="100">
        <f>IF(COUNT(F25:P25)&gt;9,SUM(F25:P25)-MIN(SMALL(F25:H25,1),SMALL(J25:P25,1)),SUM(F25:P25))</f>
        <v>4</v>
      </c>
      <c r="S25" s="70"/>
    </row>
    <row r="26" spans="1:19" x14ac:dyDescent="0.25">
      <c r="A26" s="102">
        <f t="shared" si="0"/>
        <v>25</v>
      </c>
      <c r="B26" s="88" t="s">
        <v>211</v>
      </c>
      <c r="C26" s="89" t="str">
        <f>D26&amp;", "&amp;E26</f>
        <v>1941, Studénka</v>
      </c>
      <c r="D26" s="90">
        <f>VLOOKUP(B26,Data!$A:$C,2,0)</f>
        <v>1941</v>
      </c>
      <c r="E26" s="90" t="str">
        <f>VLOOKUP(B26,Data!$A:$C,3,0)</f>
        <v>Studénka</v>
      </c>
      <c r="F26" s="91">
        <f>IFERROR(VLOOKUP(B26,zajic!$B$88:$H$126,7,0),"")</f>
        <v>3</v>
      </c>
      <c r="G26" s="92" t="str">
        <f>IFERROR(VLOOKUP(B26,kopec!$B$56:$H$68,7,0),"")</f>
        <v/>
      </c>
      <c r="H26" s="93" t="str">
        <f>IFERROR(VLOOKUP(B26,bila_hora!$B$50:$H$57,7,0),"")</f>
        <v/>
      </c>
      <c r="I26" s="94" t="str">
        <f>IFERROR(VLOOKUP(B26,bonus!$B$11:$I$17,8,0),"")</f>
        <v/>
      </c>
      <c r="J26" s="95"/>
      <c r="K26" s="96"/>
      <c r="L26" s="97"/>
      <c r="M26" s="98"/>
      <c r="N26" s="96"/>
      <c r="O26" s="97"/>
      <c r="P26" s="98"/>
      <c r="Q26" s="99">
        <f>SUM(F26:P26)</f>
        <v>3</v>
      </c>
      <c r="R26" s="100">
        <f>IF(COUNT(F26:P26)&gt;9,SUM(F26:P26)-MIN(SMALL(F26:H26,1),SMALL(J26:P26,1)),SUM(F26:P26))</f>
        <v>3</v>
      </c>
      <c r="S26" s="70"/>
    </row>
    <row r="27" spans="1:19" x14ac:dyDescent="0.25">
      <c r="A27" s="102">
        <f t="shared" si="0"/>
        <v>26</v>
      </c>
      <c r="B27" s="88" t="s">
        <v>212</v>
      </c>
      <c r="C27" s="89" t="str">
        <f>D27&amp;", "&amp;E27</f>
        <v>1961, TJ Rožnov pod Radh.</v>
      </c>
      <c r="D27" s="90">
        <f>VLOOKUP(B27,Data!$A:$C,2,0)</f>
        <v>1961</v>
      </c>
      <c r="E27" s="90" t="str">
        <f>VLOOKUP(B27,Data!$A:$C,3,0)</f>
        <v>TJ Rožnov pod Radh.</v>
      </c>
      <c r="F27" s="91">
        <f>IFERROR(VLOOKUP(B27,zajic!$B$88:$H$126,7,0),"")</f>
        <v>2</v>
      </c>
      <c r="G27" s="92" t="str">
        <f>IFERROR(VLOOKUP(B27,kopec!$B$56:$H$68,7,0),"")</f>
        <v/>
      </c>
      <c r="H27" s="93" t="str">
        <f>IFERROR(VLOOKUP(B27,bila_hora!$B$50:$H$57,7,0),"")</f>
        <v/>
      </c>
      <c r="I27" s="94" t="str">
        <f>IFERROR(VLOOKUP(B27,bonus!$B$11:$I$17,8,0),"")</f>
        <v/>
      </c>
      <c r="J27" s="95"/>
      <c r="K27" s="96"/>
      <c r="L27" s="97"/>
      <c r="M27" s="98"/>
      <c r="N27" s="96"/>
      <c r="O27" s="97"/>
      <c r="P27" s="98"/>
      <c r="Q27" s="99">
        <f>SUM(F27:P27)</f>
        <v>2</v>
      </c>
      <c r="R27" s="100">
        <f>IF(COUNT(F27:P27)&gt;9,SUM(F27:P27)-MIN(SMALL(F27:H27,1),SMALL(J27:P27,1)),SUM(F27:P27))</f>
        <v>2</v>
      </c>
      <c r="S27" s="70"/>
    </row>
    <row r="28" spans="1:19" x14ac:dyDescent="0.25">
      <c r="A28" s="102">
        <f t="shared" si="0"/>
        <v>27</v>
      </c>
      <c r="B28" s="88" t="s">
        <v>213</v>
      </c>
      <c r="C28" s="89" t="str">
        <f>D28&amp;", "&amp;E28</f>
        <v>1964, Lašský běžecký klub</v>
      </c>
      <c r="D28" s="90">
        <f>VLOOKUP(B28,Data!$A:$C,2,0)</f>
        <v>1964</v>
      </c>
      <c r="E28" s="90" t="str">
        <f>VLOOKUP(B28,Data!$A:$C,3,0)</f>
        <v>Lašský běžecký klub</v>
      </c>
      <c r="F28" s="91">
        <f>IFERROR(VLOOKUP(B28,zajic!$B$88:$H$126,7,0),"")</f>
        <v>1</v>
      </c>
      <c r="G28" s="92" t="str">
        <f>IFERROR(VLOOKUP(B28,kopec!$B$56:$H$68,7,0),"")</f>
        <v/>
      </c>
      <c r="H28" s="93" t="str">
        <f>IFERROR(VLOOKUP(B28,bila_hora!$B$50:$H$57,7,0),"")</f>
        <v/>
      </c>
      <c r="I28" s="94" t="str">
        <f>IFERROR(VLOOKUP(B28,bonus!$B$11:$I$17,8,0),"")</f>
        <v/>
      </c>
      <c r="J28" s="95"/>
      <c r="K28" s="96"/>
      <c r="L28" s="97"/>
      <c r="M28" s="98"/>
      <c r="N28" s="96"/>
      <c r="O28" s="97"/>
      <c r="P28" s="98"/>
      <c r="Q28" s="99">
        <f>SUM(F28:P28)</f>
        <v>1</v>
      </c>
      <c r="R28" s="100">
        <f>IF(COUNT(F28:P28)&gt;9,SUM(F28:P28)-MIN(SMALL(F28:H28,1),SMALL(J28:P28,1)),SUM(F28:P28))</f>
        <v>1</v>
      </c>
      <c r="S28" s="70"/>
    </row>
    <row r="29" spans="1:19" x14ac:dyDescent="0.25">
      <c r="A29" s="102">
        <f t="shared" si="0"/>
        <v>28</v>
      </c>
      <c r="B29" s="88" t="s">
        <v>214</v>
      </c>
      <c r="C29" s="89" t="str">
        <f>D29&amp;", "&amp;E29</f>
        <v>1967, Ostrava Hrabová</v>
      </c>
      <c r="D29" s="90">
        <f>VLOOKUP(B29,Data!$A:$C,2,0)</f>
        <v>1967</v>
      </c>
      <c r="E29" s="90" t="str">
        <f>VLOOKUP(B29,Data!$A:$C,3,0)</f>
        <v>Ostrava Hrabová</v>
      </c>
      <c r="F29" s="91">
        <f>IFERROR(VLOOKUP(B29,zajic!$B$88:$H$126,7,0),"")</f>
        <v>0</v>
      </c>
      <c r="G29" s="92" t="str">
        <f>IFERROR(VLOOKUP(B29,kopec!$B$56:$H$68,7,0),"")</f>
        <v/>
      </c>
      <c r="H29" s="93" t="str">
        <f>IFERROR(VLOOKUP(B29,bila_hora!$B$50:$H$57,7,0),"")</f>
        <v/>
      </c>
      <c r="I29" s="94" t="str">
        <f>IFERROR(VLOOKUP(B29,bonus!$B$11:$I$17,8,0),"")</f>
        <v/>
      </c>
      <c r="J29" s="95"/>
      <c r="K29" s="96"/>
      <c r="L29" s="97"/>
      <c r="M29" s="98"/>
      <c r="N29" s="96"/>
      <c r="O29" s="97"/>
      <c r="P29" s="98"/>
      <c r="Q29" s="99">
        <f>SUM(F29:P29)</f>
        <v>0</v>
      </c>
      <c r="R29" s="100">
        <f>IF(COUNT(F29:P29)&gt;9,SUM(F29:P29)-MIN(SMALL(F29:H29,1),SMALL(J29:P29,1)),SUM(F29:P29))</f>
        <v>0</v>
      </c>
      <c r="S29" s="70"/>
    </row>
    <row r="30" spans="1:19" x14ac:dyDescent="0.25">
      <c r="A30" s="102">
        <f t="shared" si="0"/>
        <v>28</v>
      </c>
      <c r="B30" s="88" t="s">
        <v>142</v>
      </c>
      <c r="C30" s="89" t="str">
        <f>D30&amp;", "&amp;E30</f>
        <v>1965, MK Seitl Ostrava</v>
      </c>
      <c r="D30" s="90">
        <f>VLOOKUP(B30,Data!$A:$C,2,0)</f>
        <v>1965</v>
      </c>
      <c r="E30" s="90" t="str">
        <f>VLOOKUP(B30,Data!$A:$C,3,0)</f>
        <v>MK Seitl Ostrava</v>
      </c>
      <c r="F30" s="91">
        <f>IFERROR(VLOOKUP(B30,zajic!$B$88:$H$126,7,0),"")</f>
        <v>0</v>
      </c>
      <c r="G30" s="92" t="str">
        <f>IFERROR(VLOOKUP(B30,kopec!$B$56:$H$68,7,0),"")</f>
        <v/>
      </c>
      <c r="H30" s="93" t="str">
        <f>IFERROR(VLOOKUP(B30,bila_hora!$B$50:$H$57,7,0),"")</f>
        <v/>
      </c>
      <c r="I30" s="94" t="str">
        <f>IFERROR(VLOOKUP(B30,bonus!$B$11:$I$17,8,0),"")</f>
        <v/>
      </c>
      <c r="J30" s="95"/>
      <c r="K30" s="96"/>
      <c r="L30" s="97"/>
      <c r="M30" s="98"/>
      <c r="N30" s="96"/>
      <c r="O30" s="97"/>
      <c r="P30" s="98"/>
      <c r="Q30" s="99">
        <f>SUM(F30:P30)</f>
        <v>0</v>
      </c>
      <c r="R30" s="100">
        <f>IF(COUNT(F30:P30)&gt;9,SUM(F30:P30)-MIN(SMALL(F30:H30,1),SMALL(J30:P30,1)),SUM(F30:P30))</f>
        <v>0</v>
      </c>
      <c r="S30" s="70"/>
    </row>
    <row r="31" spans="1:19" x14ac:dyDescent="0.25">
      <c r="A31" s="102">
        <f t="shared" si="0"/>
        <v>28</v>
      </c>
      <c r="B31" s="88" t="s">
        <v>130</v>
      </c>
      <c r="C31" s="89" t="str">
        <f>D31&amp;", "&amp;E31</f>
        <v>1965, Frenštát</v>
      </c>
      <c r="D31" s="90">
        <f>VLOOKUP(B31,Data!$A:$C,2,0)</f>
        <v>1965</v>
      </c>
      <c r="E31" s="90" t="str">
        <f>VLOOKUP(B31,Data!$A:$C,3,0)</f>
        <v>Frenštát</v>
      </c>
      <c r="F31" s="91">
        <f>IFERROR(VLOOKUP(B31,zajic!$B$88:$H$126,7,0),"")</f>
        <v>0</v>
      </c>
      <c r="G31" s="92" t="str">
        <f>IFERROR(VLOOKUP(B31,kopec!$B$56:$H$68,7,0),"")</f>
        <v/>
      </c>
      <c r="H31" s="93" t="str">
        <f>IFERROR(VLOOKUP(B31,bila_hora!$B$50:$H$57,7,0),"")</f>
        <v/>
      </c>
      <c r="I31" s="94" t="str">
        <f>IFERROR(VLOOKUP(B31,bonus!$B$11:$I$17,8,0),"")</f>
        <v/>
      </c>
      <c r="J31" s="95"/>
      <c r="K31" s="96"/>
      <c r="L31" s="97"/>
      <c r="M31" s="98"/>
      <c r="N31" s="96"/>
      <c r="O31" s="97"/>
      <c r="P31" s="98"/>
      <c r="Q31" s="99">
        <f>SUM(F31:P31)</f>
        <v>0</v>
      </c>
      <c r="R31" s="100">
        <f>IF(COUNT(F31:P31)&gt;9,SUM(F31:P31)-MIN(SMALL(F31:H31,1),SMALL(J31:P31,1)),SUM(F31:P31))</f>
        <v>0</v>
      </c>
      <c r="S31" s="70"/>
    </row>
    <row r="32" spans="1:19" x14ac:dyDescent="0.25">
      <c r="A32" s="102">
        <f t="shared" si="0"/>
        <v>28</v>
      </c>
      <c r="B32" s="88" t="s">
        <v>217</v>
      </c>
      <c r="C32" s="89" t="str">
        <f>D32&amp;", "&amp;E32</f>
        <v>1967, Nový Jičín</v>
      </c>
      <c r="D32" s="90">
        <f>VLOOKUP(B32,Data!$A:$C,2,0)</f>
        <v>1967</v>
      </c>
      <c r="E32" s="90" t="str">
        <f>VLOOKUP(B32,Data!$A:$C,3,0)</f>
        <v>Nový Jičín</v>
      </c>
      <c r="F32" s="91">
        <f>IFERROR(VLOOKUP(B32,zajic!$B$88:$H$126,7,0),"")</f>
        <v>0</v>
      </c>
      <c r="G32" s="92" t="str">
        <f>IFERROR(VLOOKUP(B32,kopec!$B$56:$H$68,7,0),"")</f>
        <v/>
      </c>
      <c r="H32" s="93" t="str">
        <f>IFERROR(VLOOKUP(B32,bila_hora!$B$50:$H$57,7,0),"")</f>
        <v/>
      </c>
      <c r="I32" s="94" t="str">
        <f>IFERROR(VLOOKUP(B32,bonus!$B$11:$I$17,8,0),"")</f>
        <v/>
      </c>
      <c r="J32" s="95"/>
      <c r="K32" s="96"/>
      <c r="L32" s="97"/>
      <c r="M32" s="98"/>
      <c r="N32" s="96"/>
      <c r="O32" s="97"/>
      <c r="P32" s="98"/>
      <c r="Q32" s="99">
        <f>SUM(F32:P32)</f>
        <v>0</v>
      </c>
      <c r="R32" s="100">
        <f>IF(COUNT(F32:P32)&gt;9,SUM(F32:P32)-MIN(SMALL(F32:H32,1),SMALL(J32:P32,1)),SUM(F32:P32))</f>
        <v>0</v>
      </c>
      <c r="S32" s="70"/>
    </row>
    <row r="33" spans="1:19" x14ac:dyDescent="0.25">
      <c r="A33" s="102">
        <f t="shared" si="0"/>
        <v>28</v>
      </c>
      <c r="B33" s="88" t="s">
        <v>148</v>
      </c>
      <c r="C33" s="89" t="str">
        <f>D33&amp;", "&amp;E33</f>
        <v>1949, Lašský běžecký klub</v>
      </c>
      <c r="D33" s="90">
        <f>VLOOKUP(B33,Data!$A:$C,2,0)</f>
        <v>1949</v>
      </c>
      <c r="E33" s="90" t="str">
        <f>VLOOKUP(B33,Data!$A:$C,3,0)</f>
        <v>Lašský běžecký klub</v>
      </c>
      <c r="F33" s="91">
        <f>IFERROR(VLOOKUP(B33,zajic!$B$88:$H$126,7,0),"")</f>
        <v>0</v>
      </c>
      <c r="G33" s="92" t="str">
        <f>IFERROR(VLOOKUP(B33,kopec!$B$56:$H$68,7,0),"")</f>
        <v/>
      </c>
      <c r="H33" s="93" t="str">
        <f>IFERROR(VLOOKUP(B33,bila_hora!$B$50:$H$57,7,0),"")</f>
        <v/>
      </c>
      <c r="I33" s="94" t="str">
        <f>IFERROR(VLOOKUP(B33,bonus!$B$11:$I$17,8,0),"")</f>
        <v/>
      </c>
      <c r="J33" s="95"/>
      <c r="K33" s="96"/>
      <c r="L33" s="97"/>
      <c r="M33" s="98"/>
      <c r="N33" s="96"/>
      <c r="O33" s="97"/>
      <c r="P33" s="98"/>
      <c r="Q33" s="99">
        <f>SUM(F33:P33)</f>
        <v>0</v>
      </c>
      <c r="R33" s="100">
        <f>IF(COUNT(F33:P33)&gt;9,SUM(F33:P33)-MIN(SMALL(F33:H33,1),SMALL(J33:P33,1)),SUM(F33:P33))</f>
        <v>0</v>
      </c>
      <c r="S33" s="70"/>
    </row>
    <row r="34" spans="1:19" x14ac:dyDescent="0.25">
      <c r="A34" s="102">
        <f t="shared" si="0"/>
        <v>28</v>
      </c>
      <c r="B34" s="88" t="s">
        <v>220</v>
      </c>
      <c r="C34" s="89" t="str">
        <f>D34&amp;", "&amp;E34</f>
        <v>1971, Multip Nový Jičín</v>
      </c>
      <c r="D34" s="90">
        <f>VLOOKUP(B34,Data!$A:$C,2,0)</f>
        <v>1971</v>
      </c>
      <c r="E34" s="90" t="str">
        <f>VLOOKUP(B34,Data!$A:$C,3,0)</f>
        <v>Multip Nový Jičín</v>
      </c>
      <c r="F34" s="91">
        <f>IFERROR(VLOOKUP(B34,zajic!$B$88:$H$126,7,0),"")</f>
        <v>0</v>
      </c>
      <c r="G34" s="92" t="str">
        <f>IFERROR(VLOOKUP(B34,kopec!$B$56:$H$68,7,0),"")</f>
        <v/>
      </c>
      <c r="H34" s="93" t="str">
        <f>IFERROR(VLOOKUP(B34,bila_hora!$B$50:$H$57,7,0),"")</f>
        <v/>
      </c>
      <c r="I34" s="94" t="str">
        <f>IFERROR(VLOOKUP(B34,bonus!$B$11:$I$17,8,0),"")</f>
        <v/>
      </c>
      <c r="J34" s="95"/>
      <c r="K34" s="96"/>
      <c r="L34" s="97"/>
      <c r="M34" s="98"/>
      <c r="N34" s="96"/>
      <c r="O34" s="97"/>
      <c r="P34" s="98"/>
      <c r="Q34" s="99">
        <f>SUM(F34:P34)</f>
        <v>0</v>
      </c>
      <c r="R34" s="100">
        <f>IF(COUNT(F34:P34)&gt;9,SUM(F34:P34)-MIN(SMALL(F34:H34,1),SMALL(J34:P34,1)),SUM(F34:P34))</f>
        <v>0</v>
      </c>
      <c r="S34" s="70"/>
    </row>
    <row r="35" spans="1:19" x14ac:dyDescent="0.25">
      <c r="A35" s="102">
        <f t="shared" si="0"/>
        <v>28</v>
      </c>
      <c r="B35" s="88" t="s">
        <v>218</v>
      </c>
      <c r="C35" s="89" t="str">
        <f>D35&amp;", "&amp;E35</f>
        <v>1955, PJR Frenštát</v>
      </c>
      <c r="D35" s="90">
        <f>VLOOKUP(B35,Data!$A:$C,2,0)</f>
        <v>1955</v>
      </c>
      <c r="E35" s="90" t="str">
        <f>VLOOKUP(B35,Data!$A:$C,3,0)</f>
        <v>PJR Frenštát</v>
      </c>
      <c r="F35" s="91">
        <f>IFERROR(VLOOKUP(B35,zajic!$B$88:$H$126,7,0),"")</f>
        <v>0</v>
      </c>
      <c r="G35" s="92" t="str">
        <f>IFERROR(VLOOKUP(B35,kopec!$B$56:$H$68,7,0),"")</f>
        <v/>
      </c>
      <c r="H35" s="93" t="str">
        <f>IFERROR(VLOOKUP(B35,bila_hora!$B$50:$H$57,7,0),"")</f>
        <v/>
      </c>
      <c r="I35" s="94" t="str">
        <f>IFERROR(VLOOKUP(B35,bonus!$B$11:$I$17,8,0),"")</f>
        <v/>
      </c>
      <c r="J35" s="95"/>
      <c r="K35" s="96"/>
      <c r="L35" s="97"/>
      <c r="M35" s="98"/>
      <c r="N35" s="96"/>
      <c r="O35" s="97"/>
      <c r="P35" s="98"/>
      <c r="Q35" s="99">
        <f>SUM(F35:P35)</f>
        <v>0</v>
      </c>
      <c r="R35" s="100">
        <f>IF(COUNT(F35:P35)&gt;9,SUM(F35:P35)-MIN(SMALL(F35:H35,1),SMALL(J35:P35,1)),SUM(F35:P35))</f>
        <v>0</v>
      </c>
      <c r="S35" s="70"/>
    </row>
    <row r="36" spans="1:19" x14ac:dyDescent="0.25">
      <c r="A36" s="102">
        <f t="shared" si="0"/>
        <v>28</v>
      </c>
      <c r="B36" s="88" t="s">
        <v>221</v>
      </c>
      <c r="C36" s="89" t="str">
        <f>D36&amp;", "&amp;E36</f>
        <v>1961, MK Seitl Ostrava</v>
      </c>
      <c r="D36" s="90">
        <f>VLOOKUP(B36,Data!$A:$C,2,0)</f>
        <v>1961</v>
      </c>
      <c r="E36" s="90" t="str">
        <f>VLOOKUP(B36,Data!$A:$C,3,0)</f>
        <v>MK Seitl Ostrava</v>
      </c>
      <c r="F36" s="91">
        <f>IFERROR(VLOOKUP(B36,zajic!$B$88:$H$126,7,0),"")</f>
        <v>0</v>
      </c>
      <c r="G36" s="92" t="str">
        <f>IFERROR(VLOOKUP(B36,kopec!$B$56:$H$68,7,0),"")</f>
        <v/>
      </c>
      <c r="H36" s="93" t="str">
        <f>IFERROR(VLOOKUP(B36,bila_hora!$B$50:$H$57,7,0),"")</f>
        <v/>
      </c>
      <c r="I36" s="94" t="str">
        <f>IFERROR(VLOOKUP(B36,bonus!$B$11:$I$17,8,0),"")</f>
        <v/>
      </c>
      <c r="J36" s="95"/>
      <c r="K36" s="96"/>
      <c r="L36" s="97"/>
      <c r="M36" s="98"/>
      <c r="N36" s="96"/>
      <c r="O36" s="97"/>
      <c r="P36" s="98"/>
      <c r="Q36" s="99">
        <f>SUM(F36:P36)</f>
        <v>0</v>
      </c>
      <c r="R36" s="100">
        <f>IF(COUNT(F36:P36)&gt;9,SUM(F36:P36)-MIN(SMALL(F36:H36,1),SMALL(J36:P36,1)),SUM(F36:P36))</f>
        <v>0</v>
      </c>
      <c r="S36" s="70"/>
    </row>
    <row r="37" spans="1:19" x14ac:dyDescent="0.25">
      <c r="A37" s="102">
        <f t="shared" si="0"/>
        <v>28</v>
      </c>
      <c r="B37" s="88" t="s">
        <v>222</v>
      </c>
      <c r="C37" s="89" t="str">
        <f>D37&amp;", "&amp;E37</f>
        <v>1966, MK Seitl Ostrava</v>
      </c>
      <c r="D37" s="90">
        <f>VLOOKUP(B37,Data!$A:$C,2,0)</f>
        <v>1966</v>
      </c>
      <c r="E37" s="90" t="str">
        <f>VLOOKUP(B37,Data!$A:$C,3,0)</f>
        <v>MK Seitl Ostrava</v>
      </c>
      <c r="F37" s="91">
        <f>IFERROR(VLOOKUP(B37,zajic!$B$88:$H$126,7,0),"")</f>
        <v>0</v>
      </c>
      <c r="G37" s="92" t="str">
        <f>IFERROR(VLOOKUP(B37,kopec!$B$56:$H$68,7,0),"")</f>
        <v/>
      </c>
      <c r="H37" s="93" t="str">
        <f>IFERROR(VLOOKUP(B37,bila_hora!$B$50:$H$57,7,0),"")</f>
        <v/>
      </c>
      <c r="I37" s="94" t="str">
        <f>IFERROR(VLOOKUP(B37,bonus!$B$11:$I$17,8,0),"")</f>
        <v/>
      </c>
      <c r="J37" s="95"/>
      <c r="K37" s="96"/>
      <c r="L37" s="97"/>
      <c r="M37" s="98"/>
      <c r="N37" s="96"/>
      <c r="O37" s="97"/>
      <c r="P37" s="98"/>
      <c r="Q37" s="99">
        <f>SUM(F37:P37)</f>
        <v>0</v>
      </c>
      <c r="R37" s="100">
        <f>IF(COUNT(F37:P37)&gt;9,SUM(F37:P37)-MIN(SMALL(F37:H37,1),SMALL(J37:P37,1)),SUM(F37:P37))</f>
        <v>0</v>
      </c>
      <c r="S37" s="70"/>
    </row>
    <row r="38" spans="1:19" x14ac:dyDescent="0.25">
      <c r="A38" s="102">
        <f t="shared" si="0"/>
        <v>28</v>
      </c>
      <c r="B38" s="88" t="s">
        <v>219</v>
      </c>
      <c r="C38" s="89" t="str">
        <f>D38&amp;", "&amp;E38</f>
        <v>1962, MK Vitche</v>
      </c>
      <c r="D38" s="90">
        <f>VLOOKUP(B38,Data!$A:$C,2,0)</f>
        <v>1962</v>
      </c>
      <c r="E38" s="90" t="str">
        <f>VLOOKUP(B38,Data!$A:$C,3,0)</f>
        <v>MK Vitche</v>
      </c>
      <c r="F38" s="91">
        <f>IFERROR(VLOOKUP(B38,zajic!$B$88:$H$126,7,0),"")</f>
        <v>0</v>
      </c>
      <c r="G38" s="92" t="str">
        <f>IFERROR(VLOOKUP(B38,kopec!$B$56:$H$68,7,0),"")</f>
        <v/>
      </c>
      <c r="H38" s="93" t="str">
        <f>IFERROR(VLOOKUP(B38,bila_hora!$B$50:$H$57,7,0),"")</f>
        <v/>
      </c>
      <c r="I38" s="94" t="str">
        <f>IFERROR(VLOOKUP(B38,bonus!$B$11:$I$17,8,0),"")</f>
        <v/>
      </c>
      <c r="J38" s="95"/>
      <c r="K38" s="96"/>
      <c r="L38" s="97"/>
      <c r="M38" s="98"/>
      <c r="N38" s="96"/>
      <c r="O38" s="97"/>
      <c r="P38" s="98"/>
      <c r="Q38" s="99">
        <f>SUM(F38:P38)</f>
        <v>0</v>
      </c>
      <c r="R38" s="100">
        <f>IF(COUNT(F38:P38)&gt;9,SUM(F38:P38)-MIN(SMALL(F38:H38,1),SMALL(J38:P38,1)),SUM(F38:P38))</f>
        <v>0</v>
      </c>
      <c r="S38" s="70"/>
    </row>
    <row r="39" spans="1:19" x14ac:dyDescent="0.25">
      <c r="A39" s="102">
        <f t="shared" si="0"/>
        <v>28</v>
      </c>
      <c r="B39" s="88" t="s">
        <v>135</v>
      </c>
      <c r="C39" s="89" t="str">
        <f>D39&amp;", "&amp;E39</f>
        <v>1947, PJR Frenštát</v>
      </c>
      <c r="D39" s="90">
        <f>VLOOKUP(B39,Data!$A:$C,2,0)</f>
        <v>1947</v>
      </c>
      <c r="E39" s="90" t="str">
        <f>VLOOKUP(B39,Data!$A:$C,3,0)</f>
        <v>PJR Frenštát</v>
      </c>
      <c r="F39" s="91">
        <f>IFERROR(VLOOKUP(B39,zajic!$B$88:$H$126,7,0),"")</f>
        <v>0</v>
      </c>
      <c r="G39" s="92" t="str">
        <f>IFERROR(VLOOKUP(B39,kopec!$B$56:$H$68,7,0),"")</f>
        <v/>
      </c>
      <c r="H39" s="93" t="str">
        <f>IFERROR(VLOOKUP(B39,bila_hora!$B$50:$H$57,7,0),"")</f>
        <v/>
      </c>
      <c r="I39" s="94" t="str">
        <f>IFERROR(VLOOKUP(B39,bonus!$B$11:$I$17,8,0),"")</f>
        <v/>
      </c>
      <c r="J39" s="95"/>
      <c r="K39" s="96"/>
      <c r="L39" s="97"/>
      <c r="M39" s="98"/>
      <c r="N39" s="96"/>
      <c r="O39" s="97"/>
      <c r="P39" s="98"/>
      <c r="Q39" s="99">
        <f>SUM(F39:P39)</f>
        <v>0</v>
      </c>
      <c r="R39" s="100">
        <f>IF(COUNT(F39:P39)&gt;9,SUM(F39:P39)-MIN(SMALL(F39:H39,1),SMALL(J39:P39,1)),SUM(F39:P39))</f>
        <v>0</v>
      </c>
      <c r="S39" s="70"/>
    </row>
    <row r="40" spans="1:19" x14ac:dyDescent="0.25">
      <c r="A40" s="102">
        <f t="shared" si="0"/>
        <v>28</v>
      </c>
      <c r="B40" s="88" t="s">
        <v>215</v>
      </c>
      <c r="C40" s="89" t="str">
        <f>D40&amp;", "&amp;E40</f>
        <v>1966, Pepa Team FM</v>
      </c>
      <c r="D40" s="90">
        <f>VLOOKUP(B40,Data!$A:$C,2,0)</f>
        <v>1966</v>
      </c>
      <c r="E40" s="90" t="str">
        <f>VLOOKUP(B40,Data!$A:$C,3,0)</f>
        <v>Pepa Team FM</v>
      </c>
      <c r="F40" s="91">
        <f>IFERROR(VLOOKUP(B40,zajic!$B$88:$H$126,7,0),"")</f>
        <v>0</v>
      </c>
      <c r="G40" s="92" t="str">
        <f>IFERROR(VLOOKUP(B40,kopec!$B$56:$H$68,7,0),"")</f>
        <v/>
      </c>
      <c r="H40" s="93" t="str">
        <f>IFERROR(VLOOKUP(B40,bila_hora!$B$50:$H$57,7,0),"")</f>
        <v/>
      </c>
      <c r="I40" s="94" t="str">
        <f>IFERROR(VLOOKUP(B40,bonus!$B$11:$I$17,8,0),"")</f>
        <v/>
      </c>
      <c r="J40" s="95"/>
      <c r="K40" s="96"/>
      <c r="L40" s="97"/>
      <c r="M40" s="98"/>
      <c r="N40" s="96"/>
      <c r="O40" s="97"/>
      <c r="P40" s="98"/>
      <c r="Q40" s="99">
        <f>SUM(F40:P40)</f>
        <v>0</v>
      </c>
      <c r="R40" s="100">
        <f>IF(COUNT(F40:P40)&gt;9,SUM(F40:P40)-MIN(SMALL(F40:H40,1),SMALL(J40:P40,1)),SUM(F40:P40))</f>
        <v>0</v>
      </c>
      <c r="S40" s="70"/>
    </row>
    <row r="41" spans="1:19" x14ac:dyDescent="0.25">
      <c r="A41" s="102">
        <f t="shared" si="0"/>
        <v>28</v>
      </c>
      <c r="B41" s="88" t="s">
        <v>225</v>
      </c>
      <c r="C41" s="89" t="str">
        <f>D41&amp;", "&amp;E41</f>
        <v>1962, MK Seitl Ostrava</v>
      </c>
      <c r="D41" s="90">
        <f>VLOOKUP(B41,Data!$A:$C,2,0)</f>
        <v>1962</v>
      </c>
      <c r="E41" s="90" t="str">
        <f>VLOOKUP(B41,Data!$A:$C,3,0)</f>
        <v>MK Seitl Ostrava</v>
      </c>
      <c r="F41" s="91">
        <f>IFERROR(VLOOKUP(B41,zajic!$B$88:$H$126,7,0),"")</f>
        <v>0</v>
      </c>
      <c r="G41" s="92" t="str">
        <f>IFERROR(VLOOKUP(B41,kopec!$B$56:$H$68,7,0),"")</f>
        <v/>
      </c>
      <c r="H41" s="93" t="str">
        <f>IFERROR(VLOOKUP(B41,bila_hora!$B$50:$H$57,7,0),"")</f>
        <v/>
      </c>
      <c r="I41" s="94" t="str">
        <f>IFERROR(VLOOKUP(B41,bonus!$B$11:$I$17,8,0),"")</f>
        <v/>
      </c>
      <c r="J41" s="95"/>
      <c r="K41" s="96"/>
      <c r="L41" s="97"/>
      <c r="M41" s="98"/>
      <c r="N41" s="96"/>
      <c r="O41" s="97"/>
      <c r="P41" s="98"/>
      <c r="Q41" s="99">
        <f>SUM(F41:P41)</f>
        <v>0</v>
      </c>
      <c r="R41" s="100">
        <f>IF(COUNT(F41:P41)&gt;9,SUM(F41:P41)-MIN(SMALL(F41:H41,1),SMALL(J41:P41,1)),SUM(F41:P41))</f>
        <v>0</v>
      </c>
      <c r="S41" s="70"/>
    </row>
    <row r="42" spans="1:19" x14ac:dyDescent="0.25">
      <c r="A42" s="102">
        <f t="shared" si="0"/>
        <v>28</v>
      </c>
      <c r="B42" s="88" t="s">
        <v>133</v>
      </c>
      <c r="C42" s="89" t="str">
        <f>D42&amp;", "&amp;E42</f>
        <v>1957, KB Rybnícka Kužňa</v>
      </c>
      <c r="D42" s="90">
        <f>VLOOKUP(B42,Data!$A:$C,2,0)</f>
        <v>1957</v>
      </c>
      <c r="E42" s="90" t="str">
        <f>VLOOKUP(B42,Data!$A:$C,3,0)</f>
        <v>KB Rybnícka Kužňa</v>
      </c>
      <c r="F42" s="91">
        <f>IFERROR(VLOOKUP(B42,zajic!$B$88:$H$126,7,0),"")</f>
        <v>0</v>
      </c>
      <c r="G42" s="92" t="str">
        <f>IFERROR(VLOOKUP(B42,kopec!$B$56:$H$68,7,0),"")</f>
        <v/>
      </c>
      <c r="H42" s="93" t="str">
        <f>IFERROR(VLOOKUP(B42,bila_hora!$B$50:$H$57,7,0),"")</f>
        <v/>
      </c>
      <c r="I42" s="94" t="str">
        <f>IFERROR(VLOOKUP(B42,bonus!$B$11:$I$17,8,0),"")</f>
        <v/>
      </c>
      <c r="J42" s="95"/>
      <c r="K42" s="96"/>
      <c r="L42" s="97"/>
      <c r="M42" s="98"/>
      <c r="N42" s="96"/>
      <c r="O42" s="97"/>
      <c r="P42" s="98"/>
      <c r="Q42" s="99">
        <f>SUM(F42:P42)</f>
        <v>0</v>
      </c>
      <c r="R42" s="100">
        <f>IF(COUNT(F42:P42)&gt;9,SUM(F42:P42)-MIN(SMALL(F42:H42,1),SMALL(J42:P42,1)),SUM(F42:P42))</f>
        <v>0</v>
      </c>
      <c r="S42" s="70"/>
    </row>
    <row r="43" spans="1:19" x14ac:dyDescent="0.25">
      <c r="A43" s="102">
        <f t="shared" si="0"/>
        <v>28</v>
      </c>
      <c r="B43" s="88" t="s">
        <v>216</v>
      </c>
      <c r="C43" s="89" t="str">
        <f>D43&amp;", "&amp;E43</f>
        <v>1963, KHB Radegast</v>
      </c>
      <c r="D43" s="90">
        <f>VLOOKUP(B43,Data!$A:$C,2,0)</f>
        <v>1963</v>
      </c>
      <c r="E43" s="90" t="str">
        <f>VLOOKUP(B43,Data!$A:$C,3,0)</f>
        <v>KHB Radegast</v>
      </c>
      <c r="F43" s="91">
        <f>IFERROR(VLOOKUP(B43,zajic!$B$88:$H$126,7,0),"")</f>
        <v>0</v>
      </c>
      <c r="G43" s="92" t="str">
        <f>IFERROR(VLOOKUP(B43,kopec!$B$56:$H$68,7,0),"")</f>
        <v/>
      </c>
      <c r="H43" s="93" t="str">
        <f>IFERROR(VLOOKUP(B43,bila_hora!$B$50:$H$57,7,0),"")</f>
        <v/>
      </c>
      <c r="I43" s="94" t="str">
        <f>IFERROR(VLOOKUP(B43,bonus!$B$11:$I$17,8,0),"")</f>
        <v/>
      </c>
      <c r="J43" s="95"/>
      <c r="K43" s="96"/>
      <c r="L43" s="97"/>
      <c r="M43" s="98"/>
      <c r="N43" s="96"/>
      <c r="O43" s="97"/>
      <c r="P43" s="98"/>
      <c r="Q43" s="99">
        <f>SUM(F43:P43)</f>
        <v>0</v>
      </c>
      <c r="R43" s="100">
        <f>IF(COUNT(F43:P43)&gt;9,SUM(F43:P43)-MIN(SMALL(F43:H43,1),SMALL(J43:P43,1)),SUM(F43:P43))</f>
        <v>0</v>
      </c>
      <c r="S43" s="70"/>
    </row>
    <row r="44" spans="1:19" x14ac:dyDescent="0.25">
      <c r="A44" s="102">
        <f t="shared" si="0"/>
        <v>28</v>
      </c>
      <c r="B44" s="88" t="s">
        <v>223</v>
      </c>
      <c r="C44" s="89" t="str">
        <f>D44&amp;", "&amp;E44</f>
        <v>1953, Ostrava </v>
      </c>
      <c r="D44" s="90">
        <f>VLOOKUP(B44,Data!$A:$C,2,0)</f>
        <v>1953</v>
      </c>
      <c r="E44" s="90" t="str">
        <f>VLOOKUP(B44,Data!$A:$C,3,0)</f>
        <v>Ostrava </v>
      </c>
      <c r="F44" s="91">
        <f>IFERROR(VLOOKUP(B44,zajic!$B$88:$H$126,7,0),"")</f>
        <v>0</v>
      </c>
      <c r="G44" s="92" t="str">
        <f>IFERROR(VLOOKUP(B44,kopec!$B$56:$H$68,7,0),"")</f>
        <v/>
      </c>
      <c r="H44" s="93" t="str">
        <f>IFERROR(VLOOKUP(B44,bila_hora!$B$50:$H$57,7,0),"")</f>
        <v/>
      </c>
      <c r="I44" s="94" t="str">
        <f>IFERROR(VLOOKUP(B44,bonus!$B$11:$I$17,8,0),"")</f>
        <v/>
      </c>
      <c r="J44" s="95"/>
      <c r="K44" s="96"/>
      <c r="L44" s="97"/>
      <c r="M44" s="98"/>
      <c r="N44" s="96"/>
      <c r="O44" s="97"/>
      <c r="P44" s="98"/>
      <c r="Q44" s="99">
        <f>SUM(F44:P44)</f>
        <v>0</v>
      </c>
      <c r="R44" s="100">
        <f>IF(COUNT(F44:P44)&gt;9,SUM(F44:P44)-MIN(SMALL(F44:H44,1),SMALL(J44:P44,1)),SUM(F44:P44))</f>
        <v>0</v>
      </c>
      <c r="S44" s="70"/>
    </row>
    <row r="45" spans="1:19" x14ac:dyDescent="0.25">
      <c r="A45" s="102">
        <f t="shared" si="0"/>
        <v>28</v>
      </c>
      <c r="B45" s="88" t="s">
        <v>224</v>
      </c>
      <c r="C45" s="89" t="str">
        <f>D45&amp;", "&amp;E45</f>
        <v>1935, HO Vítkovice</v>
      </c>
      <c r="D45" s="90">
        <f>VLOOKUP(B45,Data!$A:$C,2,0)</f>
        <v>1935</v>
      </c>
      <c r="E45" s="90" t="str">
        <f>VLOOKUP(B45,Data!$A:$C,3,0)</f>
        <v>HO Vítkovice</v>
      </c>
      <c r="F45" s="91">
        <f>IFERROR(VLOOKUP(B45,zajic!$B$88:$H$126,7,0),"")</f>
        <v>0</v>
      </c>
      <c r="G45" s="92" t="str">
        <f>IFERROR(VLOOKUP(B45,kopec!$B$56:$H$68,7,0),"")</f>
        <v/>
      </c>
      <c r="H45" s="93" t="str">
        <f>IFERROR(VLOOKUP(B45,bila_hora!$B$50:$H$57,7,0),"")</f>
        <v/>
      </c>
      <c r="I45" s="94" t="str">
        <f>IFERROR(VLOOKUP(B45,bonus!$B$11:$I$17,8,0),"")</f>
        <v/>
      </c>
      <c r="J45" s="95"/>
      <c r="K45" s="96"/>
      <c r="L45" s="97"/>
      <c r="M45" s="98"/>
      <c r="N45" s="96"/>
      <c r="O45" s="97"/>
      <c r="P45" s="98"/>
      <c r="Q45" s="99">
        <f>SUM(F45:P45)</f>
        <v>0</v>
      </c>
      <c r="R45" s="100">
        <f>IF(COUNT(F45:P45)&gt;9,SUM(F45:P45)-MIN(SMALL(F45:H45,1),SMALL(J45:P45,1)),SUM(F45:P45))</f>
        <v>0</v>
      </c>
      <c r="S45" s="70"/>
    </row>
  </sheetData>
  <autoFilter ref="B1:R45">
    <sortState ref="B2:R45">
      <sortCondition descending="1" ref="Q1:Q45"/>
    </sortState>
  </autoFilter>
  <sortState ref="B2:R56">
    <sortCondition descending="1" ref="Q2:Q56"/>
    <sortCondition ref="B2:B56"/>
  </sortState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126"/>
  <sheetViews>
    <sheetView zoomScaleNormal="100" workbookViewId="0">
      <selection sqref="A1:XFD1048576"/>
    </sheetView>
  </sheetViews>
  <sheetFormatPr defaultRowHeight="15" x14ac:dyDescent="0.25"/>
  <cols>
    <col min="1" max="1" width="14.140625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7" max="7" width="5.42578125" customWidth="1"/>
    <col min="254" max="254" width="6" customWidth="1"/>
    <col min="255" max="255" width="6.5703125" customWidth="1"/>
    <col min="256" max="256" width="10.7109375" customWidth="1"/>
    <col min="257" max="257" width="16.5703125" customWidth="1"/>
    <col min="258" max="258" width="15.140625" customWidth="1"/>
    <col min="259" max="259" width="6.140625" customWidth="1"/>
    <col min="260" max="260" width="4" customWidth="1"/>
    <col min="261" max="261" width="26" bestFit="1" customWidth="1"/>
    <col min="262" max="262" width="6.5703125" customWidth="1"/>
    <col min="263" max="263" width="5.42578125" customWidth="1"/>
    <col min="510" max="510" width="6" customWidth="1"/>
    <col min="511" max="511" width="6.5703125" customWidth="1"/>
    <col min="512" max="512" width="10.7109375" customWidth="1"/>
    <col min="513" max="513" width="16.5703125" customWidth="1"/>
    <col min="514" max="514" width="15.140625" customWidth="1"/>
    <col min="515" max="515" width="6.140625" customWidth="1"/>
    <col min="516" max="516" width="4" customWidth="1"/>
    <col min="517" max="517" width="26" bestFit="1" customWidth="1"/>
    <col min="518" max="518" width="6.5703125" customWidth="1"/>
    <col min="519" max="519" width="5.42578125" customWidth="1"/>
    <col min="766" max="766" width="6" customWidth="1"/>
    <col min="767" max="767" width="6.5703125" customWidth="1"/>
    <col min="768" max="768" width="10.7109375" customWidth="1"/>
    <col min="769" max="769" width="16.5703125" customWidth="1"/>
    <col min="770" max="770" width="15.140625" customWidth="1"/>
    <col min="771" max="771" width="6.140625" customWidth="1"/>
    <col min="772" max="772" width="4" customWidth="1"/>
    <col min="773" max="773" width="26" bestFit="1" customWidth="1"/>
    <col min="774" max="774" width="6.5703125" customWidth="1"/>
    <col min="775" max="775" width="5.42578125" customWidth="1"/>
    <col min="1022" max="1022" width="6" customWidth="1"/>
    <col min="1023" max="1023" width="6.5703125" customWidth="1"/>
    <col min="1024" max="1024" width="10.7109375" customWidth="1"/>
    <col min="1025" max="1025" width="16.5703125" customWidth="1"/>
    <col min="1026" max="1026" width="15.140625" customWidth="1"/>
    <col min="1027" max="1027" width="6.140625" customWidth="1"/>
    <col min="1028" max="1028" width="4" customWidth="1"/>
    <col min="1029" max="1029" width="26" bestFit="1" customWidth="1"/>
    <col min="1030" max="1030" width="6.5703125" customWidth="1"/>
    <col min="1031" max="1031" width="5.42578125" customWidth="1"/>
    <col min="1278" max="1278" width="6" customWidth="1"/>
    <col min="1279" max="1279" width="6.5703125" customWidth="1"/>
    <col min="1280" max="1280" width="10.7109375" customWidth="1"/>
    <col min="1281" max="1281" width="16.5703125" customWidth="1"/>
    <col min="1282" max="1282" width="15.140625" customWidth="1"/>
    <col min="1283" max="1283" width="6.140625" customWidth="1"/>
    <col min="1284" max="1284" width="4" customWidth="1"/>
    <col min="1285" max="1285" width="26" bestFit="1" customWidth="1"/>
    <col min="1286" max="1286" width="6.5703125" customWidth="1"/>
    <col min="1287" max="1287" width="5.42578125" customWidth="1"/>
    <col min="1534" max="1534" width="6" customWidth="1"/>
    <col min="1535" max="1535" width="6.5703125" customWidth="1"/>
    <col min="1536" max="1536" width="10.7109375" customWidth="1"/>
    <col min="1537" max="1537" width="16.5703125" customWidth="1"/>
    <col min="1538" max="1538" width="15.140625" customWidth="1"/>
    <col min="1539" max="1539" width="6.140625" customWidth="1"/>
    <col min="1540" max="1540" width="4" customWidth="1"/>
    <col min="1541" max="1541" width="26" bestFit="1" customWidth="1"/>
    <col min="1542" max="1542" width="6.5703125" customWidth="1"/>
    <col min="1543" max="1543" width="5.42578125" customWidth="1"/>
    <col min="1790" max="1790" width="6" customWidth="1"/>
    <col min="1791" max="1791" width="6.5703125" customWidth="1"/>
    <col min="1792" max="1792" width="10.7109375" customWidth="1"/>
    <col min="1793" max="1793" width="16.5703125" customWidth="1"/>
    <col min="1794" max="1794" width="15.140625" customWidth="1"/>
    <col min="1795" max="1795" width="6.140625" customWidth="1"/>
    <col min="1796" max="1796" width="4" customWidth="1"/>
    <col min="1797" max="1797" width="26" bestFit="1" customWidth="1"/>
    <col min="1798" max="1798" width="6.5703125" customWidth="1"/>
    <col min="1799" max="1799" width="5.42578125" customWidth="1"/>
    <col min="2046" max="2046" width="6" customWidth="1"/>
    <col min="2047" max="2047" width="6.5703125" customWidth="1"/>
    <col min="2048" max="2048" width="10.7109375" customWidth="1"/>
    <col min="2049" max="2049" width="16.5703125" customWidth="1"/>
    <col min="2050" max="2050" width="15.140625" customWidth="1"/>
    <col min="2051" max="2051" width="6.140625" customWidth="1"/>
    <col min="2052" max="2052" width="4" customWidth="1"/>
    <col min="2053" max="2053" width="26" bestFit="1" customWidth="1"/>
    <col min="2054" max="2054" width="6.5703125" customWidth="1"/>
    <col min="2055" max="2055" width="5.42578125" customWidth="1"/>
    <col min="2302" max="2302" width="6" customWidth="1"/>
    <col min="2303" max="2303" width="6.5703125" customWidth="1"/>
    <col min="2304" max="2304" width="10.7109375" customWidth="1"/>
    <col min="2305" max="2305" width="16.5703125" customWidth="1"/>
    <col min="2306" max="2306" width="15.140625" customWidth="1"/>
    <col min="2307" max="2307" width="6.140625" customWidth="1"/>
    <col min="2308" max="2308" width="4" customWidth="1"/>
    <col min="2309" max="2309" width="26" bestFit="1" customWidth="1"/>
    <col min="2310" max="2310" width="6.5703125" customWidth="1"/>
    <col min="2311" max="2311" width="5.42578125" customWidth="1"/>
    <col min="2558" max="2558" width="6" customWidth="1"/>
    <col min="2559" max="2559" width="6.5703125" customWidth="1"/>
    <col min="2560" max="2560" width="10.7109375" customWidth="1"/>
    <col min="2561" max="2561" width="16.5703125" customWidth="1"/>
    <col min="2562" max="2562" width="15.140625" customWidth="1"/>
    <col min="2563" max="2563" width="6.140625" customWidth="1"/>
    <col min="2564" max="2564" width="4" customWidth="1"/>
    <col min="2565" max="2565" width="26" bestFit="1" customWidth="1"/>
    <col min="2566" max="2566" width="6.5703125" customWidth="1"/>
    <col min="2567" max="2567" width="5.42578125" customWidth="1"/>
    <col min="2814" max="2814" width="6" customWidth="1"/>
    <col min="2815" max="2815" width="6.5703125" customWidth="1"/>
    <col min="2816" max="2816" width="10.7109375" customWidth="1"/>
    <col min="2817" max="2817" width="16.5703125" customWidth="1"/>
    <col min="2818" max="2818" width="15.140625" customWidth="1"/>
    <col min="2819" max="2819" width="6.140625" customWidth="1"/>
    <col min="2820" max="2820" width="4" customWidth="1"/>
    <col min="2821" max="2821" width="26" bestFit="1" customWidth="1"/>
    <col min="2822" max="2822" width="6.5703125" customWidth="1"/>
    <col min="2823" max="2823" width="5.42578125" customWidth="1"/>
    <col min="3070" max="3070" width="6" customWidth="1"/>
    <col min="3071" max="3071" width="6.5703125" customWidth="1"/>
    <col min="3072" max="3072" width="10.7109375" customWidth="1"/>
    <col min="3073" max="3073" width="16.5703125" customWidth="1"/>
    <col min="3074" max="3074" width="15.140625" customWidth="1"/>
    <col min="3075" max="3075" width="6.140625" customWidth="1"/>
    <col min="3076" max="3076" width="4" customWidth="1"/>
    <col min="3077" max="3077" width="26" bestFit="1" customWidth="1"/>
    <col min="3078" max="3078" width="6.5703125" customWidth="1"/>
    <col min="3079" max="3079" width="5.42578125" customWidth="1"/>
    <col min="3326" max="3326" width="6" customWidth="1"/>
    <col min="3327" max="3327" width="6.5703125" customWidth="1"/>
    <col min="3328" max="3328" width="10.7109375" customWidth="1"/>
    <col min="3329" max="3329" width="16.5703125" customWidth="1"/>
    <col min="3330" max="3330" width="15.140625" customWidth="1"/>
    <col min="3331" max="3331" width="6.140625" customWidth="1"/>
    <col min="3332" max="3332" width="4" customWidth="1"/>
    <col min="3333" max="3333" width="26" bestFit="1" customWidth="1"/>
    <col min="3334" max="3334" width="6.5703125" customWidth="1"/>
    <col min="3335" max="3335" width="5.42578125" customWidth="1"/>
    <col min="3582" max="3582" width="6" customWidth="1"/>
    <col min="3583" max="3583" width="6.5703125" customWidth="1"/>
    <col min="3584" max="3584" width="10.7109375" customWidth="1"/>
    <col min="3585" max="3585" width="16.5703125" customWidth="1"/>
    <col min="3586" max="3586" width="15.140625" customWidth="1"/>
    <col min="3587" max="3587" width="6.140625" customWidth="1"/>
    <col min="3588" max="3588" width="4" customWidth="1"/>
    <col min="3589" max="3589" width="26" bestFit="1" customWidth="1"/>
    <col min="3590" max="3590" width="6.5703125" customWidth="1"/>
    <col min="3591" max="3591" width="5.42578125" customWidth="1"/>
    <col min="3838" max="3838" width="6" customWidth="1"/>
    <col min="3839" max="3839" width="6.5703125" customWidth="1"/>
    <col min="3840" max="3840" width="10.7109375" customWidth="1"/>
    <col min="3841" max="3841" width="16.5703125" customWidth="1"/>
    <col min="3842" max="3842" width="15.140625" customWidth="1"/>
    <col min="3843" max="3843" width="6.140625" customWidth="1"/>
    <col min="3844" max="3844" width="4" customWidth="1"/>
    <col min="3845" max="3845" width="26" bestFit="1" customWidth="1"/>
    <col min="3846" max="3846" width="6.5703125" customWidth="1"/>
    <col min="3847" max="3847" width="5.42578125" customWidth="1"/>
    <col min="4094" max="4094" width="6" customWidth="1"/>
    <col min="4095" max="4095" width="6.5703125" customWidth="1"/>
    <col min="4096" max="4096" width="10.7109375" customWidth="1"/>
    <col min="4097" max="4097" width="16.5703125" customWidth="1"/>
    <col min="4098" max="4098" width="15.140625" customWidth="1"/>
    <col min="4099" max="4099" width="6.140625" customWidth="1"/>
    <col min="4100" max="4100" width="4" customWidth="1"/>
    <col min="4101" max="4101" width="26" bestFit="1" customWidth="1"/>
    <col min="4102" max="4102" width="6.5703125" customWidth="1"/>
    <col min="4103" max="4103" width="5.42578125" customWidth="1"/>
    <col min="4350" max="4350" width="6" customWidth="1"/>
    <col min="4351" max="4351" width="6.5703125" customWidth="1"/>
    <col min="4352" max="4352" width="10.7109375" customWidth="1"/>
    <col min="4353" max="4353" width="16.5703125" customWidth="1"/>
    <col min="4354" max="4354" width="15.140625" customWidth="1"/>
    <col min="4355" max="4355" width="6.140625" customWidth="1"/>
    <col min="4356" max="4356" width="4" customWidth="1"/>
    <col min="4357" max="4357" width="26" bestFit="1" customWidth="1"/>
    <col min="4358" max="4358" width="6.5703125" customWidth="1"/>
    <col min="4359" max="4359" width="5.42578125" customWidth="1"/>
    <col min="4606" max="4606" width="6" customWidth="1"/>
    <col min="4607" max="4607" width="6.5703125" customWidth="1"/>
    <col min="4608" max="4608" width="10.7109375" customWidth="1"/>
    <col min="4609" max="4609" width="16.5703125" customWidth="1"/>
    <col min="4610" max="4610" width="15.140625" customWidth="1"/>
    <col min="4611" max="4611" width="6.140625" customWidth="1"/>
    <col min="4612" max="4612" width="4" customWidth="1"/>
    <col min="4613" max="4613" width="26" bestFit="1" customWidth="1"/>
    <col min="4614" max="4614" width="6.5703125" customWidth="1"/>
    <col min="4615" max="4615" width="5.42578125" customWidth="1"/>
    <col min="4862" max="4862" width="6" customWidth="1"/>
    <col min="4863" max="4863" width="6.5703125" customWidth="1"/>
    <col min="4864" max="4864" width="10.7109375" customWidth="1"/>
    <col min="4865" max="4865" width="16.5703125" customWidth="1"/>
    <col min="4866" max="4866" width="15.140625" customWidth="1"/>
    <col min="4867" max="4867" width="6.140625" customWidth="1"/>
    <col min="4868" max="4868" width="4" customWidth="1"/>
    <col min="4869" max="4869" width="26" bestFit="1" customWidth="1"/>
    <col min="4870" max="4870" width="6.5703125" customWidth="1"/>
    <col min="4871" max="4871" width="5.42578125" customWidth="1"/>
    <col min="5118" max="5118" width="6" customWidth="1"/>
    <col min="5119" max="5119" width="6.5703125" customWidth="1"/>
    <col min="5120" max="5120" width="10.7109375" customWidth="1"/>
    <col min="5121" max="5121" width="16.5703125" customWidth="1"/>
    <col min="5122" max="5122" width="15.140625" customWidth="1"/>
    <col min="5123" max="5123" width="6.140625" customWidth="1"/>
    <col min="5124" max="5124" width="4" customWidth="1"/>
    <col min="5125" max="5125" width="26" bestFit="1" customWidth="1"/>
    <col min="5126" max="5126" width="6.5703125" customWidth="1"/>
    <col min="5127" max="5127" width="5.42578125" customWidth="1"/>
    <col min="5374" max="5374" width="6" customWidth="1"/>
    <col min="5375" max="5375" width="6.5703125" customWidth="1"/>
    <col min="5376" max="5376" width="10.7109375" customWidth="1"/>
    <col min="5377" max="5377" width="16.5703125" customWidth="1"/>
    <col min="5378" max="5378" width="15.140625" customWidth="1"/>
    <col min="5379" max="5379" width="6.140625" customWidth="1"/>
    <col min="5380" max="5380" width="4" customWidth="1"/>
    <col min="5381" max="5381" width="26" bestFit="1" customWidth="1"/>
    <col min="5382" max="5382" width="6.5703125" customWidth="1"/>
    <col min="5383" max="5383" width="5.42578125" customWidth="1"/>
    <col min="5630" max="5630" width="6" customWidth="1"/>
    <col min="5631" max="5631" width="6.5703125" customWidth="1"/>
    <col min="5632" max="5632" width="10.7109375" customWidth="1"/>
    <col min="5633" max="5633" width="16.5703125" customWidth="1"/>
    <col min="5634" max="5634" width="15.140625" customWidth="1"/>
    <col min="5635" max="5635" width="6.140625" customWidth="1"/>
    <col min="5636" max="5636" width="4" customWidth="1"/>
    <col min="5637" max="5637" width="26" bestFit="1" customWidth="1"/>
    <col min="5638" max="5638" width="6.5703125" customWidth="1"/>
    <col min="5639" max="5639" width="5.42578125" customWidth="1"/>
    <col min="5886" max="5886" width="6" customWidth="1"/>
    <col min="5887" max="5887" width="6.5703125" customWidth="1"/>
    <col min="5888" max="5888" width="10.7109375" customWidth="1"/>
    <col min="5889" max="5889" width="16.5703125" customWidth="1"/>
    <col min="5890" max="5890" width="15.140625" customWidth="1"/>
    <col min="5891" max="5891" width="6.140625" customWidth="1"/>
    <col min="5892" max="5892" width="4" customWidth="1"/>
    <col min="5893" max="5893" width="26" bestFit="1" customWidth="1"/>
    <col min="5894" max="5894" width="6.5703125" customWidth="1"/>
    <col min="5895" max="5895" width="5.42578125" customWidth="1"/>
    <col min="6142" max="6142" width="6" customWidth="1"/>
    <col min="6143" max="6143" width="6.5703125" customWidth="1"/>
    <col min="6144" max="6144" width="10.7109375" customWidth="1"/>
    <col min="6145" max="6145" width="16.5703125" customWidth="1"/>
    <col min="6146" max="6146" width="15.140625" customWidth="1"/>
    <col min="6147" max="6147" width="6.140625" customWidth="1"/>
    <col min="6148" max="6148" width="4" customWidth="1"/>
    <col min="6149" max="6149" width="26" bestFit="1" customWidth="1"/>
    <col min="6150" max="6150" width="6.5703125" customWidth="1"/>
    <col min="6151" max="6151" width="5.42578125" customWidth="1"/>
    <col min="6398" max="6398" width="6" customWidth="1"/>
    <col min="6399" max="6399" width="6.5703125" customWidth="1"/>
    <col min="6400" max="6400" width="10.7109375" customWidth="1"/>
    <col min="6401" max="6401" width="16.5703125" customWidth="1"/>
    <col min="6402" max="6402" width="15.140625" customWidth="1"/>
    <col min="6403" max="6403" width="6.140625" customWidth="1"/>
    <col min="6404" max="6404" width="4" customWidth="1"/>
    <col min="6405" max="6405" width="26" bestFit="1" customWidth="1"/>
    <col min="6406" max="6406" width="6.5703125" customWidth="1"/>
    <col min="6407" max="6407" width="5.42578125" customWidth="1"/>
    <col min="6654" max="6654" width="6" customWidth="1"/>
    <col min="6655" max="6655" width="6.5703125" customWidth="1"/>
    <col min="6656" max="6656" width="10.7109375" customWidth="1"/>
    <col min="6657" max="6657" width="16.5703125" customWidth="1"/>
    <col min="6658" max="6658" width="15.140625" customWidth="1"/>
    <col min="6659" max="6659" width="6.140625" customWidth="1"/>
    <col min="6660" max="6660" width="4" customWidth="1"/>
    <col min="6661" max="6661" width="26" bestFit="1" customWidth="1"/>
    <col min="6662" max="6662" width="6.5703125" customWidth="1"/>
    <col min="6663" max="6663" width="5.42578125" customWidth="1"/>
    <col min="6910" max="6910" width="6" customWidth="1"/>
    <col min="6911" max="6911" width="6.5703125" customWidth="1"/>
    <col min="6912" max="6912" width="10.7109375" customWidth="1"/>
    <col min="6913" max="6913" width="16.5703125" customWidth="1"/>
    <col min="6914" max="6914" width="15.140625" customWidth="1"/>
    <col min="6915" max="6915" width="6.140625" customWidth="1"/>
    <col min="6916" max="6916" width="4" customWidth="1"/>
    <col min="6917" max="6917" width="26" bestFit="1" customWidth="1"/>
    <col min="6918" max="6918" width="6.5703125" customWidth="1"/>
    <col min="6919" max="6919" width="5.42578125" customWidth="1"/>
    <col min="7166" max="7166" width="6" customWidth="1"/>
    <col min="7167" max="7167" width="6.5703125" customWidth="1"/>
    <col min="7168" max="7168" width="10.7109375" customWidth="1"/>
    <col min="7169" max="7169" width="16.5703125" customWidth="1"/>
    <col min="7170" max="7170" width="15.140625" customWidth="1"/>
    <col min="7171" max="7171" width="6.140625" customWidth="1"/>
    <col min="7172" max="7172" width="4" customWidth="1"/>
    <col min="7173" max="7173" width="26" bestFit="1" customWidth="1"/>
    <col min="7174" max="7174" width="6.5703125" customWidth="1"/>
    <col min="7175" max="7175" width="5.42578125" customWidth="1"/>
    <col min="7422" max="7422" width="6" customWidth="1"/>
    <col min="7423" max="7423" width="6.5703125" customWidth="1"/>
    <col min="7424" max="7424" width="10.7109375" customWidth="1"/>
    <col min="7425" max="7425" width="16.5703125" customWidth="1"/>
    <col min="7426" max="7426" width="15.140625" customWidth="1"/>
    <col min="7427" max="7427" width="6.140625" customWidth="1"/>
    <col min="7428" max="7428" width="4" customWidth="1"/>
    <col min="7429" max="7429" width="26" bestFit="1" customWidth="1"/>
    <col min="7430" max="7430" width="6.5703125" customWidth="1"/>
    <col min="7431" max="7431" width="5.42578125" customWidth="1"/>
    <col min="7678" max="7678" width="6" customWidth="1"/>
    <col min="7679" max="7679" width="6.5703125" customWidth="1"/>
    <col min="7680" max="7680" width="10.7109375" customWidth="1"/>
    <col min="7681" max="7681" width="16.5703125" customWidth="1"/>
    <col min="7682" max="7682" width="15.140625" customWidth="1"/>
    <col min="7683" max="7683" width="6.140625" customWidth="1"/>
    <col min="7684" max="7684" width="4" customWidth="1"/>
    <col min="7685" max="7685" width="26" bestFit="1" customWidth="1"/>
    <col min="7686" max="7686" width="6.5703125" customWidth="1"/>
    <col min="7687" max="7687" width="5.42578125" customWidth="1"/>
    <col min="7934" max="7934" width="6" customWidth="1"/>
    <col min="7935" max="7935" width="6.5703125" customWidth="1"/>
    <col min="7936" max="7936" width="10.7109375" customWidth="1"/>
    <col min="7937" max="7937" width="16.5703125" customWidth="1"/>
    <col min="7938" max="7938" width="15.140625" customWidth="1"/>
    <col min="7939" max="7939" width="6.140625" customWidth="1"/>
    <col min="7940" max="7940" width="4" customWidth="1"/>
    <col min="7941" max="7941" width="26" bestFit="1" customWidth="1"/>
    <col min="7942" max="7942" width="6.5703125" customWidth="1"/>
    <col min="7943" max="7943" width="5.42578125" customWidth="1"/>
    <col min="8190" max="8190" width="6" customWidth="1"/>
    <col min="8191" max="8191" width="6.5703125" customWidth="1"/>
    <col min="8192" max="8192" width="10.7109375" customWidth="1"/>
    <col min="8193" max="8193" width="16.5703125" customWidth="1"/>
    <col min="8194" max="8194" width="15.140625" customWidth="1"/>
    <col min="8195" max="8195" width="6.140625" customWidth="1"/>
    <col min="8196" max="8196" width="4" customWidth="1"/>
    <col min="8197" max="8197" width="26" bestFit="1" customWidth="1"/>
    <col min="8198" max="8198" width="6.5703125" customWidth="1"/>
    <col min="8199" max="8199" width="5.42578125" customWidth="1"/>
    <col min="8446" max="8446" width="6" customWidth="1"/>
    <col min="8447" max="8447" width="6.5703125" customWidth="1"/>
    <col min="8448" max="8448" width="10.7109375" customWidth="1"/>
    <col min="8449" max="8449" width="16.5703125" customWidth="1"/>
    <col min="8450" max="8450" width="15.140625" customWidth="1"/>
    <col min="8451" max="8451" width="6.140625" customWidth="1"/>
    <col min="8452" max="8452" width="4" customWidth="1"/>
    <col min="8453" max="8453" width="26" bestFit="1" customWidth="1"/>
    <col min="8454" max="8454" width="6.5703125" customWidth="1"/>
    <col min="8455" max="8455" width="5.42578125" customWidth="1"/>
    <col min="8702" max="8702" width="6" customWidth="1"/>
    <col min="8703" max="8703" width="6.5703125" customWidth="1"/>
    <col min="8704" max="8704" width="10.7109375" customWidth="1"/>
    <col min="8705" max="8705" width="16.5703125" customWidth="1"/>
    <col min="8706" max="8706" width="15.140625" customWidth="1"/>
    <col min="8707" max="8707" width="6.140625" customWidth="1"/>
    <col min="8708" max="8708" width="4" customWidth="1"/>
    <col min="8709" max="8709" width="26" bestFit="1" customWidth="1"/>
    <col min="8710" max="8710" width="6.5703125" customWidth="1"/>
    <col min="8711" max="8711" width="5.42578125" customWidth="1"/>
    <col min="8958" max="8958" width="6" customWidth="1"/>
    <col min="8959" max="8959" width="6.5703125" customWidth="1"/>
    <col min="8960" max="8960" width="10.7109375" customWidth="1"/>
    <col min="8961" max="8961" width="16.5703125" customWidth="1"/>
    <col min="8962" max="8962" width="15.140625" customWidth="1"/>
    <col min="8963" max="8963" width="6.140625" customWidth="1"/>
    <col min="8964" max="8964" width="4" customWidth="1"/>
    <col min="8965" max="8965" width="26" bestFit="1" customWidth="1"/>
    <col min="8966" max="8966" width="6.5703125" customWidth="1"/>
    <col min="8967" max="8967" width="5.42578125" customWidth="1"/>
    <col min="9214" max="9214" width="6" customWidth="1"/>
    <col min="9215" max="9215" width="6.5703125" customWidth="1"/>
    <col min="9216" max="9216" width="10.7109375" customWidth="1"/>
    <col min="9217" max="9217" width="16.5703125" customWidth="1"/>
    <col min="9218" max="9218" width="15.140625" customWidth="1"/>
    <col min="9219" max="9219" width="6.140625" customWidth="1"/>
    <col min="9220" max="9220" width="4" customWidth="1"/>
    <col min="9221" max="9221" width="26" bestFit="1" customWidth="1"/>
    <col min="9222" max="9222" width="6.5703125" customWidth="1"/>
    <col min="9223" max="9223" width="5.42578125" customWidth="1"/>
    <col min="9470" max="9470" width="6" customWidth="1"/>
    <col min="9471" max="9471" width="6.5703125" customWidth="1"/>
    <col min="9472" max="9472" width="10.7109375" customWidth="1"/>
    <col min="9473" max="9473" width="16.5703125" customWidth="1"/>
    <col min="9474" max="9474" width="15.140625" customWidth="1"/>
    <col min="9475" max="9475" width="6.140625" customWidth="1"/>
    <col min="9476" max="9476" width="4" customWidth="1"/>
    <col min="9477" max="9477" width="26" bestFit="1" customWidth="1"/>
    <col min="9478" max="9478" width="6.5703125" customWidth="1"/>
    <col min="9479" max="9479" width="5.42578125" customWidth="1"/>
    <col min="9726" max="9726" width="6" customWidth="1"/>
    <col min="9727" max="9727" width="6.5703125" customWidth="1"/>
    <col min="9728" max="9728" width="10.7109375" customWidth="1"/>
    <col min="9729" max="9729" width="16.5703125" customWidth="1"/>
    <col min="9730" max="9730" width="15.140625" customWidth="1"/>
    <col min="9731" max="9731" width="6.140625" customWidth="1"/>
    <col min="9732" max="9732" width="4" customWidth="1"/>
    <col min="9733" max="9733" width="26" bestFit="1" customWidth="1"/>
    <col min="9734" max="9734" width="6.5703125" customWidth="1"/>
    <col min="9735" max="9735" width="5.42578125" customWidth="1"/>
    <col min="9982" max="9982" width="6" customWidth="1"/>
    <col min="9983" max="9983" width="6.5703125" customWidth="1"/>
    <col min="9984" max="9984" width="10.7109375" customWidth="1"/>
    <col min="9985" max="9985" width="16.5703125" customWidth="1"/>
    <col min="9986" max="9986" width="15.140625" customWidth="1"/>
    <col min="9987" max="9987" width="6.140625" customWidth="1"/>
    <col min="9988" max="9988" width="4" customWidth="1"/>
    <col min="9989" max="9989" width="26" bestFit="1" customWidth="1"/>
    <col min="9990" max="9990" width="6.5703125" customWidth="1"/>
    <col min="9991" max="9991" width="5.42578125" customWidth="1"/>
    <col min="10238" max="10238" width="6" customWidth="1"/>
    <col min="10239" max="10239" width="6.5703125" customWidth="1"/>
    <col min="10240" max="10240" width="10.7109375" customWidth="1"/>
    <col min="10241" max="10241" width="16.5703125" customWidth="1"/>
    <col min="10242" max="10242" width="15.140625" customWidth="1"/>
    <col min="10243" max="10243" width="6.140625" customWidth="1"/>
    <col min="10244" max="10244" width="4" customWidth="1"/>
    <col min="10245" max="10245" width="26" bestFit="1" customWidth="1"/>
    <col min="10246" max="10246" width="6.5703125" customWidth="1"/>
    <col min="10247" max="10247" width="5.42578125" customWidth="1"/>
    <col min="10494" max="10494" width="6" customWidth="1"/>
    <col min="10495" max="10495" width="6.5703125" customWidth="1"/>
    <col min="10496" max="10496" width="10.7109375" customWidth="1"/>
    <col min="10497" max="10497" width="16.5703125" customWidth="1"/>
    <col min="10498" max="10498" width="15.140625" customWidth="1"/>
    <col min="10499" max="10499" width="6.140625" customWidth="1"/>
    <col min="10500" max="10500" width="4" customWidth="1"/>
    <col min="10501" max="10501" width="26" bestFit="1" customWidth="1"/>
    <col min="10502" max="10502" width="6.5703125" customWidth="1"/>
    <col min="10503" max="10503" width="5.42578125" customWidth="1"/>
    <col min="10750" max="10750" width="6" customWidth="1"/>
    <col min="10751" max="10751" width="6.5703125" customWidth="1"/>
    <col min="10752" max="10752" width="10.7109375" customWidth="1"/>
    <col min="10753" max="10753" width="16.5703125" customWidth="1"/>
    <col min="10754" max="10754" width="15.140625" customWidth="1"/>
    <col min="10755" max="10755" width="6.140625" customWidth="1"/>
    <col min="10756" max="10756" width="4" customWidth="1"/>
    <col min="10757" max="10757" width="26" bestFit="1" customWidth="1"/>
    <col min="10758" max="10758" width="6.5703125" customWidth="1"/>
    <col min="10759" max="10759" width="5.42578125" customWidth="1"/>
    <col min="11006" max="11006" width="6" customWidth="1"/>
    <col min="11007" max="11007" width="6.5703125" customWidth="1"/>
    <col min="11008" max="11008" width="10.7109375" customWidth="1"/>
    <col min="11009" max="11009" width="16.5703125" customWidth="1"/>
    <col min="11010" max="11010" width="15.140625" customWidth="1"/>
    <col min="11011" max="11011" width="6.140625" customWidth="1"/>
    <col min="11012" max="11012" width="4" customWidth="1"/>
    <col min="11013" max="11013" width="26" bestFit="1" customWidth="1"/>
    <col min="11014" max="11014" width="6.5703125" customWidth="1"/>
    <col min="11015" max="11015" width="5.42578125" customWidth="1"/>
    <col min="11262" max="11262" width="6" customWidth="1"/>
    <col min="11263" max="11263" width="6.5703125" customWidth="1"/>
    <col min="11264" max="11264" width="10.7109375" customWidth="1"/>
    <col min="11265" max="11265" width="16.5703125" customWidth="1"/>
    <col min="11266" max="11266" width="15.140625" customWidth="1"/>
    <col min="11267" max="11267" width="6.140625" customWidth="1"/>
    <col min="11268" max="11268" width="4" customWidth="1"/>
    <col min="11269" max="11269" width="26" bestFit="1" customWidth="1"/>
    <col min="11270" max="11270" width="6.5703125" customWidth="1"/>
    <col min="11271" max="11271" width="5.42578125" customWidth="1"/>
    <col min="11518" max="11518" width="6" customWidth="1"/>
    <col min="11519" max="11519" width="6.5703125" customWidth="1"/>
    <col min="11520" max="11520" width="10.7109375" customWidth="1"/>
    <col min="11521" max="11521" width="16.5703125" customWidth="1"/>
    <col min="11522" max="11522" width="15.140625" customWidth="1"/>
    <col min="11523" max="11523" width="6.140625" customWidth="1"/>
    <col min="11524" max="11524" width="4" customWidth="1"/>
    <col min="11525" max="11525" width="26" bestFit="1" customWidth="1"/>
    <col min="11526" max="11526" width="6.5703125" customWidth="1"/>
    <col min="11527" max="11527" width="5.42578125" customWidth="1"/>
    <col min="11774" max="11774" width="6" customWidth="1"/>
    <col min="11775" max="11775" width="6.5703125" customWidth="1"/>
    <col min="11776" max="11776" width="10.7109375" customWidth="1"/>
    <col min="11777" max="11777" width="16.5703125" customWidth="1"/>
    <col min="11778" max="11778" width="15.140625" customWidth="1"/>
    <col min="11779" max="11779" width="6.140625" customWidth="1"/>
    <col min="11780" max="11780" width="4" customWidth="1"/>
    <col min="11781" max="11781" width="26" bestFit="1" customWidth="1"/>
    <col min="11782" max="11782" width="6.5703125" customWidth="1"/>
    <col min="11783" max="11783" width="5.42578125" customWidth="1"/>
    <col min="12030" max="12030" width="6" customWidth="1"/>
    <col min="12031" max="12031" width="6.5703125" customWidth="1"/>
    <col min="12032" max="12032" width="10.7109375" customWidth="1"/>
    <col min="12033" max="12033" width="16.5703125" customWidth="1"/>
    <col min="12034" max="12034" width="15.140625" customWidth="1"/>
    <col min="12035" max="12035" width="6.140625" customWidth="1"/>
    <col min="12036" max="12036" width="4" customWidth="1"/>
    <col min="12037" max="12037" width="26" bestFit="1" customWidth="1"/>
    <col min="12038" max="12038" width="6.5703125" customWidth="1"/>
    <col min="12039" max="12039" width="5.42578125" customWidth="1"/>
    <col min="12286" max="12286" width="6" customWidth="1"/>
    <col min="12287" max="12287" width="6.5703125" customWidth="1"/>
    <col min="12288" max="12288" width="10.7109375" customWidth="1"/>
    <col min="12289" max="12289" width="16.5703125" customWidth="1"/>
    <col min="12290" max="12290" width="15.140625" customWidth="1"/>
    <col min="12291" max="12291" width="6.140625" customWidth="1"/>
    <col min="12292" max="12292" width="4" customWidth="1"/>
    <col min="12293" max="12293" width="26" bestFit="1" customWidth="1"/>
    <col min="12294" max="12294" width="6.5703125" customWidth="1"/>
    <col min="12295" max="12295" width="5.42578125" customWidth="1"/>
    <col min="12542" max="12542" width="6" customWidth="1"/>
    <col min="12543" max="12543" width="6.5703125" customWidth="1"/>
    <col min="12544" max="12544" width="10.7109375" customWidth="1"/>
    <col min="12545" max="12545" width="16.5703125" customWidth="1"/>
    <col min="12546" max="12546" width="15.140625" customWidth="1"/>
    <col min="12547" max="12547" width="6.140625" customWidth="1"/>
    <col min="12548" max="12548" width="4" customWidth="1"/>
    <col min="12549" max="12549" width="26" bestFit="1" customWidth="1"/>
    <col min="12550" max="12550" width="6.5703125" customWidth="1"/>
    <col min="12551" max="12551" width="5.42578125" customWidth="1"/>
    <col min="12798" max="12798" width="6" customWidth="1"/>
    <col min="12799" max="12799" width="6.5703125" customWidth="1"/>
    <col min="12800" max="12800" width="10.7109375" customWidth="1"/>
    <col min="12801" max="12801" width="16.5703125" customWidth="1"/>
    <col min="12802" max="12802" width="15.140625" customWidth="1"/>
    <col min="12803" max="12803" width="6.140625" customWidth="1"/>
    <col min="12804" max="12804" width="4" customWidth="1"/>
    <col min="12805" max="12805" width="26" bestFit="1" customWidth="1"/>
    <col min="12806" max="12806" width="6.5703125" customWidth="1"/>
    <col min="12807" max="12807" width="5.42578125" customWidth="1"/>
    <col min="13054" max="13054" width="6" customWidth="1"/>
    <col min="13055" max="13055" width="6.5703125" customWidth="1"/>
    <col min="13056" max="13056" width="10.7109375" customWidth="1"/>
    <col min="13057" max="13057" width="16.5703125" customWidth="1"/>
    <col min="13058" max="13058" width="15.140625" customWidth="1"/>
    <col min="13059" max="13059" width="6.140625" customWidth="1"/>
    <col min="13060" max="13060" width="4" customWidth="1"/>
    <col min="13061" max="13061" width="26" bestFit="1" customWidth="1"/>
    <col min="13062" max="13062" width="6.5703125" customWidth="1"/>
    <col min="13063" max="13063" width="5.42578125" customWidth="1"/>
    <col min="13310" max="13310" width="6" customWidth="1"/>
    <col min="13311" max="13311" width="6.5703125" customWidth="1"/>
    <col min="13312" max="13312" width="10.7109375" customWidth="1"/>
    <col min="13313" max="13313" width="16.5703125" customWidth="1"/>
    <col min="13314" max="13314" width="15.140625" customWidth="1"/>
    <col min="13315" max="13315" width="6.140625" customWidth="1"/>
    <col min="13316" max="13316" width="4" customWidth="1"/>
    <col min="13317" max="13317" width="26" bestFit="1" customWidth="1"/>
    <col min="13318" max="13318" width="6.5703125" customWidth="1"/>
    <col min="13319" max="13319" width="5.42578125" customWidth="1"/>
    <col min="13566" max="13566" width="6" customWidth="1"/>
    <col min="13567" max="13567" width="6.5703125" customWidth="1"/>
    <col min="13568" max="13568" width="10.7109375" customWidth="1"/>
    <col min="13569" max="13569" width="16.5703125" customWidth="1"/>
    <col min="13570" max="13570" width="15.140625" customWidth="1"/>
    <col min="13571" max="13571" width="6.140625" customWidth="1"/>
    <col min="13572" max="13572" width="4" customWidth="1"/>
    <col min="13573" max="13573" width="26" bestFit="1" customWidth="1"/>
    <col min="13574" max="13574" width="6.5703125" customWidth="1"/>
    <col min="13575" max="13575" width="5.42578125" customWidth="1"/>
    <col min="13822" max="13822" width="6" customWidth="1"/>
    <col min="13823" max="13823" width="6.5703125" customWidth="1"/>
    <col min="13824" max="13824" width="10.7109375" customWidth="1"/>
    <col min="13825" max="13825" width="16.5703125" customWidth="1"/>
    <col min="13826" max="13826" width="15.140625" customWidth="1"/>
    <col min="13827" max="13827" width="6.140625" customWidth="1"/>
    <col min="13828" max="13828" width="4" customWidth="1"/>
    <col min="13829" max="13829" width="26" bestFit="1" customWidth="1"/>
    <col min="13830" max="13830" width="6.5703125" customWidth="1"/>
    <col min="13831" max="13831" width="5.42578125" customWidth="1"/>
    <col min="14078" max="14078" width="6" customWidth="1"/>
    <col min="14079" max="14079" width="6.5703125" customWidth="1"/>
    <col min="14080" max="14080" width="10.7109375" customWidth="1"/>
    <col min="14081" max="14081" width="16.5703125" customWidth="1"/>
    <col min="14082" max="14082" width="15.140625" customWidth="1"/>
    <col min="14083" max="14083" width="6.140625" customWidth="1"/>
    <col min="14084" max="14084" width="4" customWidth="1"/>
    <col min="14085" max="14085" width="26" bestFit="1" customWidth="1"/>
    <col min="14086" max="14086" width="6.5703125" customWidth="1"/>
    <col min="14087" max="14087" width="5.42578125" customWidth="1"/>
    <col min="14334" max="14334" width="6" customWidth="1"/>
    <col min="14335" max="14335" width="6.5703125" customWidth="1"/>
    <col min="14336" max="14336" width="10.7109375" customWidth="1"/>
    <col min="14337" max="14337" width="16.5703125" customWidth="1"/>
    <col min="14338" max="14338" width="15.140625" customWidth="1"/>
    <col min="14339" max="14339" width="6.140625" customWidth="1"/>
    <col min="14340" max="14340" width="4" customWidth="1"/>
    <col min="14341" max="14341" width="26" bestFit="1" customWidth="1"/>
    <col min="14342" max="14342" width="6.5703125" customWidth="1"/>
    <col min="14343" max="14343" width="5.42578125" customWidth="1"/>
    <col min="14590" max="14590" width="6" customWidth="1"/>
    <col min="14591" max="14591" width="6.5703125" customWidth="1"/>
    <col min="14592" max="14592" width="10.7109375" customWidth="1"/>
    <col min="14593" max="14593" width="16.5703125" customWidth="1"/>
    <col min="14594" max="14594" width="15.140625" customWidth="1"/>
    <col min="14595" max="14595" width="6.140625" customWidth="1"/>
    <col min="14596" max="14596" width="4" customWidth="1"/>
    <col min="14597" max="14597" width="26" bestFit="1" customWidth="1"/>
    <col min="14598" max="14598" width="6.5703125" customWidth="1"/>
    <col min="14599" max="14599" width="5.42578125" customWidth="1"/>
    <col min="14846" max="14846" width="6" customWidth="1"/>
    <col min="14847" max="14847" width="6.5703125" customWidth="1"/>
    <col min="14848" max="14848" width="10.7109375" customWidth="1"/>
    <col min="14849" max="14849" width="16.5703125" customWidth="1"/>
    <col min="14850" max="14850" width="15.140625" customWidth="1"/>
    <col min="14851" max="14851" width="6.140625" customWidth="1"/>
    <col min="14852" max="14852" width="4" customWidth="1"/>
    <col min="14853" max="14853" width="26" bestFit="1" customWidth="1"/>
    <col min="14854" max="14854" width="6.5703125" customWidth="1"/>
    <col min="14855" max="14855" width="5.42578125" customWidth="1"/>
    <col min="15102" max="15102" width="6" customWidth="1"/>
    <col min="15103" max="15103" width="6.5703125" customWidth="1"/>
    <col min="15104" max="15104" width="10.7109375" customWidth="1"/>
    <col min="15105" max="15105" width="16.5703125" customWidth="1"/>
    <col min="15106" max="15106" width="15.140625" customWidth="1"/>
    <col min="15107" max="15107" width="6.140625" customWidth="1"/>
    <col min="15108" max="15108" width="4" customWidth="1"/>
    <col min="15109" max="15109" width="26" bestFit="1" customWidth="1"/>
    <col min="15110" max="15110" width="6.5703125" customWidth="1"/>
    <col min="15111" max="15111" width="5.42578125" customWidth="1"/>
    <col min="15358" max="15358" width="6" customWidth="1"/>
    <col min="15359" max="15359" width="6.5703125" customWidth="1"/>
    <col min="15360" max="15360" width="10.7109375" customWidth="1"/>
    <col min="15361" max="15361" width="16.5703125" customWidth="1"/>
    <col min="15362" max="15362" width="15.140625" customWidth="1"/>
    <col min="15363" max="15363" width="6.140625" customWidth="1"/>
    <col min="15364" max="15364" width="4" customWidth="1"/>
    <col min="15365" max="15365" width="26" bestFit="1" customWidth="1"/>
    <col min="15366" max="15366" width="6.5703125" customWidth="1"/>
    <col min="15367" max="15367" width="5.42578125" customWidth="1"/>
    <col min="15614" max="15614" width="6" customWidth="1"/>
    <col min="15615" max="15615" width="6.5703125" customWidth="1"/>
    <col min="15616" max="15616" width="10.7109375" customWidth="1"/>
    <col min="15617" max="15617" width="16.5703125" customWidth="1"/>
    <col min="15618" max="15618" width="15.140625" customWidth="1"/>
    <col min="15619" max="15619" width="6.140625" customWidth="1"/>
    <col min="15620" max="15620" width="4" customWidth="1"/>
    <col min="15621" max="15621" width="26" bestFit="1" customWidth="1"/>
    <col min="15622" max="15622" width="6.5703125" customWidth="1"/>
    <col min="15623" max="15623" width="5.42578125" customWidth="1"/>
    <col min="15870" max="15870" width="6" customWidth="1"/>
    <col min="15871" max="15871" width="6.5703125" customWidth="1"/>
    <col min="15872" max="15872" width="10.7109375" customWidth="1"/>
    <col min="15873" max="15873" width="16.5703125" customWidth="1"/>
    <col min="15874" max="15874" width="15.140625" customWidth="1"/>
    <col min="15875" max="15875" width="6.140625" customWidth="1"/>
    <col min="15876" max="15876" width="4" customWidth="1"/>
    <col min="15877" max="15877" width="26" bestFit="1" customWidth="1"/>
    <col min="15878" max="15878" width="6.5703125" customWidth="1"/>
    <col min="15879" max="15879" width="5.42578125" customWidth="1"/>
    <col min="16126" max="16126" width="6" customWidth="1"/>
    <col min="16127" max="16127" width="6.5703125" customWidth="1"/>
    <col min="16128" max="16128" width="10.7109375" customWidth="1"/>
    <col min="16129" max="16129" width="16.5703125" customWidth="1"/>
    <col min="16130" max="16130" width="15.140625" customWidth="1"/>
    <col min="16131" max="16131" width="6.140625" customWidth="1"/>
    <col min="16132" max="16132" width="4" customWidth="1"/>
    <col min="16133" max="16133" width="26" bestFit="1" customWidth="1"/>
    <col min="16134" max="16134" width="6.5703125" customWidth="1"/>
    <col min="16135" max="16135" width="5.42578125" customWidth="1"/>
  </cols>
  <sheetData>
    <row r="1" spans="1:8" s="31" customFormat="1" ht="24.75" customHeight="1" x14ac:dyDescent="0.25">
      <c r="A1" s="56" t="s">
        <v>51</v>
      </c>
      <c r="B1" s="56"/>
      <c r="C1" s="56"/>
      <c r="D1" s="56"/>
      <c r="E1" s="56"/>
      <c r="F1" s="56"/>
      <c r="G1" s="56"/>
      <c r="H1" s="56"/>
    </row>
    <row r="2" spans="1:8" s="31" customFormat="1" ht="22.5" customHeight="1" x14ac:dyDescent="0.25">
      <c r="A2" s="57">
        <v>40985</v>
      </c>
      <c r="B2" s="57"/>
      <c r="C2" s="57"/>
      <c r="D2" s="57"/>
      <c r="E2" s="57"/>
      <c r="F2" s="57"/>
      <c r="G2" s="57"/>
      <c r="H2" s="57"/>
    </row>
    <row r="3" spans="1:8" x14ac:dyDescent="0.25">
      <c r="A3" s="49" t="s">
        <v>52</v>
      </c>
      <c r="B3" s="43" t="s">
        <v>54</v>
      </c>
      <c r="C3" s="43" t="s">
        <v>55</v>
      </c>
      <c r="D3" s="43" t="s">
        <v>56</v>
      </c>
      <c r="E3" s="43" t="s">
        <v>57</v>
      </c>
      <c r="F3" s="43" t="s">
        <v>53</v>
      </c>
      <c r="G3" s="43" t="s">
        <v>58</v>
      </c>
      <c r="H3" s="43" t="s">
        <v>149</v>
      </c>
    </row>
    <row r="4" spans="1:8" ht="15.75" x14ac:dyDescent="0.3">
      <c r="A4" s="9">
        <v>1</v>
      </c>
      <c r="B4" s="44" t="s">
        <v>8</v>
      </c>
      <c r="C4" s="45">
        <v>1987</v>
      </c>
      <c r="D4" s="46" t="s">
        <v>9</v>
      </c>
      <c r="E4" s="44" t="s">
        <v>10</v>
      </c>
      <c r="F4" s="47">
        <v>2.3784722222222221E-2</v>
      </c>
      <c r="G4" s="14" t="s">
        <v>59</v>
      </c>
      <c r="H4" s="48">
        <v>25</v>
      </c>
    </row>
    <row r="5" spans="1:8" ht="15.75" x14ac:dyDescent="0.3">
      <c r="A5" s="9">
        <v>2</v>
      </c>
      <c r="B5" s="44" t="s">
        <v>151</v>
      </c>
      <c r="C5" s="12">
        <v>1977</v>
      </c>
      <c r="D5" s="13" t="s">
        <v>9</v>
      </c>
      <c r="E5" s="11" t="s">
        <v>60</v>
      </c>
      <c r="F5" s="10">
        <v>2.4166666666666666E-2</v>
      </c>
      <c r="G5" s="14" t="s">
        <v>59</v>
      </c>
      <c r="H5" s="34">
        <v>20</v>
      </c>
    </row>
    <row r="6" spans="1:8" ht="15.75" x14ac:dyDescent="0.3">
      <c r="A6" s="9">
        <v>3</v>
      </c>
      <c r="B6" s="44" t="s">
        <v>152</v>
      </c>
      <c r="C6" s="12">
        <v>1973</v>
      </c>
      <c r="D6" s="13" t="s">
        <v>9</v>
      </c>
      <c r="E6" s="11" t="s">
        <v>61</v>
      </c>
      <c r="F6" s="10">
        <v>2.4756944444444443E-2</v>
      </c>
      <c r="G6" s="14" t="s">
        <v>59</v>
      </c>
      <c r="H6" s="34">
        <v>18</v>
      </c>
    </row>
    <row r="7" spans="1:8" ht="15.75" x14ac:dyDescent="0.3">
      <c r="A7" s="9">
        <v>4</v>
      </c>
      <c r="B7" s="44" t="s">
        <v>159</v>
      </c>
      <c r="C7" s="12">
        <v>1979</v>
      </c>
      <c r="D7" s="13" t="s">
        <v>9</v>
      </c>
      <c r="E7" s="11" t="s">
        <v>62</v>
      </c>
      <c r="F7" s="10">
        <v>2.5532407407407406E-2</v>
      </c>
      <c r="G7" s="14" t="s">
        <v>59</v>
      </c>
      <c r="H7" s="34">
        <v>17</v>
      </c>
    </row>
    <row r="8" spans="1:8" ht="15.75" x14ac:dyDescent="0.3">
      <c r="A8" s="9">
        <v>5</v>
      </c>
      <c r="B8" s="44" t="s">
        <v>153</v>
      </c>
      <c r="C8" s="12">
        <v>1977</v>
      </c>
      <c r="D8" s="13" t="s">
        <v>9</v>
      </c>
      <c r="E8" s="11" t="s">
        <v>10</v>
      </c>
      <c r="F8" s="10">
        <v>2.5787037037037039E-2</v>
      </c>
      <c r="G8" s="14" t="s">
        <v>59</v>
      </c>
      <c r="H8" s="34">
        <v>16</v>
      </c>
    </row>
    <row r="9" spans="1:8" ht="15.75" x14ac:dyDescent="0.3">
      <c r="A9" s="9">
        <v>6</v>
      </c>
      <c r="B9" s="44" t="s">
        <v>154</v>
      </c>
      <c r="C9" s="12">
        <v>1975</v>
      </c>
      <c r="D9" s="13" t="s">
        <v>9</v>
      </c>
      <c r="E9" s="11" t="s">
        <v>60</v>
      </c>
      <c r="F9" s="10">
        <v>2.6111111111111113E-2</v>
      </c>
      <c r="G9" s="14" t="s">
        <v>59</v>
      </c>
      <c r="H9" s="34">
        <v>15</v>
      </c>
    </row>
    <row r="10" spans="1:8" ht="15.75" x14ac:dyDescent="0.3">
      <c r="A10" s="9">
        <v>7</v>
      </c>
      <c r="B10" s="44" t="s">
        <v>155</v>
      </c>
      <c r="C10" s="12">
        <v>1975</v>
      </c>
      <c r="D10" s="13" t="s">
        <v>9</v>
      </c>
      <c r="E10" s="11" t="s">
        <v>10</v>
      </c>
      <c r="F10" s="10">
        <v>2.7025462962962959E-2</v>
      </c>
      <c r="G10" s="14" t="s">
        <v>59</v>
      </c>
      <c r="H10" s="34">
        <v>14</v>
      </c>
    </row>
    <row r="11" spans="1:8" ht="15.75" x14ac:dyDescent="0.3">
      <c r="A11" s="9">
        <v>8</v>
      </c>
      <c r="B11" s="44" t="s">
        <v>160</v>
      </c>
      <c r="C11" s="12">
        <v>1984</v>
      </c>
      <c r="D11" s="13" t="s">
        <v>9</v>
      </c>
      <c r="E11" s="11" t="s">
        <v>63</v>
      </c>
      <c r="F11" s="10">
        <v>2.7835648148148151E-2</v>
      </c>
      <c r="G11" s="14" t="s">
        <v>59</v>
      </c>
      <c r="H11" s="34">
        <v>13</v>
      </c>
    </row>
    <row r="12" spans="1:8" ht="15.75" x14ac:dyDescent="0.3">
      <c r="A12" s="9">
        <v>9</v>
      </c>
      <c r="B12" s="44" t="s">
        <v>161</v>
      </c>
      <c r="C12" s="12">
        <v>1973</v>
      </c>
      <c r="D12" s="13" t="s">
        <v>9</v>
      </c>
      <c r="E12" s="11" t="s">
        <v>64</v>
      </c>
      <c r="F12" s="10">
        <v>2.8125000000000001E-2</v>
      </c>
      <c r="G12" s="14" t="s">
        <v>59</v>
      </c>
      <c r="H12" s="34">
        <v>12</v>
      </c>
    </row>
    <row r="13" spans="1:8" ht="15.75" x14ac:dyDescent="0.3">
      <c r="A13" s="9">
        <v>10</v>
      </c>
      <c r="B13" s="44" t="s">
        <v>156</v>
      </c>
      <c r="C13" s="12">
        <v>1979</v>
      </c>
      <c r="D13" s="13" t="s">
        <v>9</v>
      </c>
      <c r="E13" s="11" t="s">
        <v>65</v>
      </c>
      <c r="F13" s="10">
        <v>2.8136574074074074E-2</v>
      </c>
      <c r="G13" s="14" t="s">
        <v>59</v>
      </c>
      <c r="H13" s="34">
        <v>11</v>
      </c>
    </row>
    <row r="14" spans="1:8" ht="15.75" x14ac:dyDescent="0.3">
      <c r="A14" s="9">
        <v>11</v>
      </c>
      <c r="B14" s="44" t="s">
        <v>162</v>
      </c>
      <c r="C14" s="12">
        <v>1981</v>
      </c>
      <c r="D14" s="13" t="s">
        <v>9</v>
      </c>
      <c r="E14" s="11" t="s">
        <v>66</v>
      </c>
      <c r="F14" s="10">
        <v>2.8402777777777777E-2</v>
      </c>
      <c r="G14" s="14" t="s">
        <v>59</v>
      </c>
      <c r="H14" s="34">
        <v>10</v>
      </c>
    </row>
    <row r="15" spans="1:8" ht="15.75" x14ac:dyDescent="0.3">
      <c r="A15" s="9">
        <v>12</v>
      </c>
      <c r="B15" s="44" t="s">
        <v>157</v>
      </c>
      <c r="C15" s="12">
        <v>1976</v>
      </c>
      <c r="D15" s="13" t="s">
        <v>9</v>
      </c>
      <c r="E15" s="11" t="s">
        <v>64</v>
      </c>
      <c r="F15" s="10">
        <v>2.8865740740740744E-2</v>
      </c>
      <c r="G15" s="14" t="s">
        <v>59</v>
      </c>
      <c r="H15" s="34">
        <v>9</v>
      </c>
    </row>
    <row r="16" spans="1:8" ht="15.75" x14ac:dyDescent="0.3">
      <c r="A16" s="9">
        <v>13</v>
      </c>
      <c r="B16" s="44" t="s">
        <v>163</v>
      </c>
      <c r="C16" s="12">
        <v>1974</v>
      </c>
      <c r="D16" s="13" t="s">
        <v>9</v>
      </c>
      <c r="E16" s="11" t="s">
        <v>67</v>
      </c>
      <c r="F16" s="10">
        <v>2.9108796296296296E-2</v>
      </c>
      <c r="G16" s="14" t="s">
        <v>59</v>
      </c>
      <c r="H16" s="34">
        <v>8</v>
      </c>
    </row>
    <row r="17" spans="1:8" ht="15.75" x14ac:dyDescent="0.3">
      <c r="A17" s="9">
        <v>14</v>
      </c>
      <c r="B17" s="44" t="s">
        <v>158</v>
      </c>
      <c r="C17" s="12">
        <v>1979</v>
      </c>
      <c r="D17" s="13" t="s">
        <v>9</v>
      </c>
      <c r="E17" s="11" t="s">
        <v>64</v>
      </c>
      <c r="F17" s="10">
        <v>2.9143518518518517E-2</v>
      </c>
      <c r="G17" s="14" t="s">
        <v>59</v>
      </c>
      <c r="H17" s="34">
        <v>7</v>
      </c>
    </row>
    <row r="18" spans="1:8" ht="15.75" x14ac:dyDescent="0.3">
      <c r="A18" s="9">
        <v>15</v>
      </c>
      <c r="B18" s="44" t="s">
        <v>164</v>
      </c>
      <c r="C18" s="12">
        <v>1976</v>
      </c>
      <c r="D18" s="13" t="s">
        <v>9</v>
      </c>
      <c r="E18" s="11" t="s">
        <v>68</v>
      </c>
      <c r="F18" s="10">
        <v>2.9178240740740741E-2</v>
      </c>
      <c r="G18" s="14" t="s">
        <v>59</v>
      </c>
      <c r="H18" s="34">
        <v>6</v>
      </c>
    </row>
    <row r="19" spans="1:8" ht="15.75" x14ac:dyDescent="0.3">
      <c r="A19" s="9">
        <v>16</v>
      </c>
      <c r="B19" s="44" t="s">
        <v>165</v>
      </c>
      <c r="C19" s="12">
        <v>1982</v>
      </c>
      <c r="D19" s="13" t="s">
        <v>9</v>
      </c>
      <c r="E19" s="11" t="s">
        <v>69</v>
      </c>
      <c r="F19" s="10">
        <v>2.9282407407407406E-2</v>
      </c>
      <c r="G19" s="14" t="s">
        <v>59</v>
      </c>
      <c r="H19" s="34">
        <v>5</v>
      </c>
    </row>
    <row r="20" spans="1:8" ht="15.75" x14ac:dyDescent="0.3">
      <c r="A20" s="9">
        <v>17</v>
      </c>
      <c r="B20" s="44" t="s">
        <v>166</v>
      </c>
      <c r="C20" s="12">
        <v>1987</v>
      </c>
      <c r="D20" s="13" t="s">
        <v>9</v>
      </c>
      <c r="E20" s="11" t="s">
        <v>70</v>
      </c>
      <c r="F20" s="10">
        <v>2.9652777777777778E-2</v>
      </c>
      <c r="G20" s="14" t="s">
        <v>59</v>
      </c>
      <c r="H20" s="34">
        <v>4</v>
      </c>
    </row>
    <row r="21" spans="1:8" ht="15.75" x14ac:dyDescent="0.3">
      <c r="A21" s="9">
        <v>18</v>
      </c>
      <c r="B21" s="44" t="s">
        <v>167</v>
      </c>
      <c r="C21" s="12">
        <v>1984</v>
      </c>
      <c r="D21" s="13" t="s">
        <v>9</v>
      </c>
      <c r="E21" s="11" t="s">
        <v>71</v>
      </c>
      <c r="F21" s="10">
        <v>2.9849537037037036E-2</v>
      </c>
      <c r="G21" s="14" t="s">
        <v>59</v>
      </c>
      <c r="H21" s="34">
        <v>3</v>
      </c>
    </row>
    <row r="22" spans="1:8" ht="15.75" x14ac:dyDescent="0.3">
      <c r="A22" s="9">
        <v>19</v>
      </c>
      <c r="B22" s="44" t="s">
        <v>19</v>
      </c>
      <c r="C22" s="12">
        <v>1980</v>
      </c>
      <c r="D22" s="13" t="s">
        <v>9</v>
      </c>
      <c r="E22" s="11" t="s">
        <v>72</v>
      </c>
      <c r="F22" s="10">
        <v>3.0914351851851849E-2</v>
      </c>
      <c r="G22" s="14" t="s">
        <v>59</v>
      </c>
      <c r="H22" s="34">
        <v>2</v>
      </c>
    </row>
    <row r="23" spans="1:8" ht="15.75" x14ac:dyDescent="0.3">
      <c r="A23" s="9">
        <v>20</v>
      </c>
      <c r="B23" s="44" t="s">
        <v>168</v>
      </c>
      <c r="C23" s="12">
        <v>1979</v>
      </c>
      <c r="D23" s="13" t="s">
        <v>9</v>
      </c>
      <c r="E23" s="11" t="s">
        <v>64</v>
      </c>
      <c r="F23" s="10">
        <v>3.4212962962962966E-2</v>
      </c>
      <c r="G23" s="14" t="s">
        <v>59</v>
      </c>
      <c r="H23" s="34">
        <v>1</v>
      </c>
    </row>
    <row r="24" spans="1:8" ht="15.75" x14ac:dyDescent="0.3">
      <c r="A24" s="9">
        <v>21</v>
      </c>
      <c r="B24" s="44" t="s">
        <v>35</v>
      </c>
      <c r="C24" s="12">
        <v>1981</v>
      </c>
      <c r="D24" s="13" t="s">
        <v>9</v>
      </c>
      <c r="E24" s="11" t="s">
        <v>73</v>
      </c>
      <c r="F24" s="10">
        <v>3.6851851851851851E-2</v>
      </c>
      <c r="G24" s="14" t="s">
        <v>59</v>
      </c>
      <c r="H24" s="34">
        <v>0</v>
      </c>
    </row>
    <row r="25" spans="1:8" ht="15.75" x14ac:dyDescent="0.3">
      <c r="A25" s="9">
        <v>22</v>
      </c>
      <c r="B25" s="44" t="s">
        <v>240</v>
      </c>
      <c r="C25" s="12">
        <v>1981</v>
      </c>
      <c r="D25" s="13" t="s">
        <v>9</v>
      </c>
      <c r="E25" s="11" t="s">
        <v>74</v>
      </c>
      <c r="F25" s="10">
        <v>3.9270833333333331E-2</v>
      </c>
      <c r="G25" s="14" t="s">
        <v>59</v>
      </c>
      <c r="H25" s="34">
        <v>0</v>
      </c>
    </row>
    <row r="26" spans="1:8" ht="15.75" x14ac:dyDescent="0.3">
      <c r="A26" s="9"/>
      <c r="B26" s="11"/>
      <c r="C26" s="12"/>
      <c r="D26" s="13"/>
      <c r="E26" s="11"/>
      <c r="F26" s="10"/>
      <c r="G26" s="14"/>
      <c r="H26" s="34"/>
    </row>
    <row r="27" spans="1:8" x14ac:dyDescent="0.25">
      <c r="A27" s="49" t="s">
        <v>52</v>
      </c>
      <c r="B27" s="43" t="s">
        <v>54</v>
      </c>
      <c r="C27" s="43" t="s">
        <v>55</v>
      </c>
      <c r="D27" s="43" t="s">
        <v>56</v>
      </c>
      <c r="E27" s="43" t="s">
        <v>57</v>
      </c>
      <c r="F27" s="43" t="s">
        <v>53</v>
      </c>
      <c r="G27" s="43" t="s">
        <v>58</v>
      </c>
      <c r="H27" s="37"/>
    </row>
    <row r="28" spans="1:8" x14ac:dyDescent="0.25">
      <c r="A28" s="50" t="s">
        <v>75</v>
      </c>
      <c r="B28" s="51" t="s">
        <v>115</v>
      </c>
      <c r="C28" s="52">
        <v>1965</v>
      </c>
      <c r="D28" s="53" t="s">
        <v>13</v>
      </c>
      <c r="E28" s="54" t="s">
        <v>76</v>
      </c>
      <c r="F28" s="55">
        <v>2.5312500000000002E-2</v>
      </c>
      <c r="G28" s="53" t="s">
        <v>59</v>
      </c>
    </row>
    <row r="29" spans="1:8" x14ac:dyDescent="0.25">
      <c r="A29" s="20" t="s">
        <v>77</v>
      </c>
      <c r="B29" s="51" t="s">
        <v>12</v>
      </c>
      <c r="C29" s="24">
        <v>1971</v>
      </c>
      <c r="D29" s="21" t="s">
        <v>13</v>
      </c>
      <c r="E29" s="25" t="s">
        <v>61</v>
      </c>
      <c r="F29" s="22">
        <v>2.568287037037037E-2</v>
      </c>
      <c r="G29" s="21" t="s">
        <v>59</v>
      </c>
    </row>
    <row r="30" spans="1:8" x14ac:dyDescent="0.25">
      <c r="A30" s="20" t="s">
        <v>78</v>
      </c>
      <c r="B30" s="51" t="s">
        <v>123</v>
      </c>
      <c r="C30" s="24">
        <v>1965</v>
      </c>
      <c r="D30" s="21" t="s">
        <v>13</v>
      </c>
      <c r="E30" s="25" t="s">
        <v>79</v>
      </c>
      <c r="F30" s="22">
        <v>2.6585648148148146E-2</v>
      </c>
      <c r="G30" s="21" t="s">
        <v>59</v>
      </c>
    </row>
    <row r="31" spans="1:8" x14ac:dyDescent="0.25">
      <c r="A31" s="20" t="s">
        <v>80</v>
      </c>
      <c r="B31" s="51" t="s">
        <v>15</v>
      </c>
      <c r="C31" s="24">
        <v>1971</v>
      </c>
      <c r="D31" s="21" t="s">
        <v>13</v>
      </c>
      <c r="E31" s="25" t="s">
        <v>10</v>
      </c>
      <c r="F31" s="22">
        <v>2.6678240740740738E-2</v>
      </c>
      <c r="G31" s="21" t="s">
        <v>59</v>
      </c>
    </row>
    <row r="32" spans="1:8" x14ac:dyDescent="0.25">
      <c r="A32" s="20" t="s">
        <v>81</v>
      </c>
      <c r="B32" s="51" t="s">
        <v>210</v>
      </c>
      <c r="C32" s="24">
        <v>1965</v>
      </c>
      <c r="D32" s="21" t="s">
        <v>13</v>
      </c>
      <c r="E32" s="25" t="s">
        <v>82</v>
      </c>
      <c r="F32" s="22">
        <v>2.6898148148148147E-2</v>
      </c>
      <c r="G32" s="21" t="s">
        <v>59</v>
      </c>
    </row>
    <row r="33" spans="1:8" x14ac:dyDescent="0.25">
      <c r="A33" s="20" t="s">
        <v>83</v>
      </c>
      <c r="B33" s="51" t="s">
        <v>125</v>
      </c>
      <c r="C33" s="24">
        <v>1963</v>
      </c>
      <c r="D33" s="21" t="s">
        <v>13</v>
      </c>
      <c r="E33" s="25" t="s">
        <v>68</v>
      </c>
      <c r="F33" s="22">
        <v>2.7129629629629632E-2</v>
      </c>
      <c r="G33" s="21" t="s">
        <v>59</v>
      </c>
    </row>
    <row r="34" spans="1:8" x14ac:dyDescent="0.25">
      <c r="A34" s="20" t="s">
        <v>84</v>
      </c>
      <c r="B34" s="51" t="s">
        <v>213</v>
      </c>
      <c r="C34" s="24">
        <v>1964</v>
      </c>
      <c r="D34" s="21" t="s">
        <v>13</v>
      </c>
      <c r="E34" s="25" t="s">
        <v>60</v>
      </c>
      <c r="F34" s="22">
        <v>2.883101851851852E-2</v>
      </c>
      <c r="G34" s="21" t="s">
        <v>59</v>
      </c>
    </row>
    <row r="35" spans="1:8" x14ac:dyDescent="0.25">
      <c r="A35" s="20" t="s">
        <v>85</v>
      </c>
      <c r="B35" s="51" t="s">
        <v>130</v>
      </c>
      <c r="C35" s="24">
        <v>1965</v>
      </c>
      <c r="D35" s="21" t="s">
        <v>13</v>
      </c>
      <c r="E35" s="25" t="s">
        <v>86</v>
      </c>
      <c r="F35" s="22">
        <v>2.9201388888888888E-2</v>
      </c>
      <c r="G35" s="21" t="s">
        <v>59</v>
      </c>
    </row>
    <row r="36" spans="1:8" x14ac:dyDescent="0.25">
      <c r="A36" s="20" t="s">
        <v>87</v>
      </c>
      <c r="B36" s="51" t="s">
        <v>214</v>
      </c>
      <c r="C36" s="24">
        <v>1967</v>
      </c>
      <c r="D36" s="21" t="s">
        <v>13</v>
      </c>
      <c r="E36" s="25" t="s">
        <v>88</v>
      </c>
      <c r="F36" s="22">
        <v>2.9444444444444443E-2</v>
      </c>
      <c r="G36" s="21" t="s">
        <v>59</v>
      </c>
    </row>
    <row r="37" spans="1:8" x14ac:dyDescent="0.25">
      <c r="A37" s="20" t="s">
        <v>89</v>
      </c>
      <c r="B37" s="51" t="s">
        <v>215</v>
      </c>
      <c r="C37" s="24">
        <v>1966</v>
      </c>
      <c r="D37" s="21" t="s">
        <v>13</v>
      </c>
      <c r="E37" s="25" t="s">
        <v>64</v>
      </c>
      <c r="F37" s="22">
        <v>3.0231481481481481E-2</v>
      </c>
      <c r="G37" s="21" t="s">
        <v>59</v>
      </c>
    </row>
    <row r="38" spans="1:8" x14ac:dyDescent="0.25">
      <c r="A38" s="20" t="s">
        <v>90</v>
      </c>
      <c r="B38" s="51" t="s">
        <v>216</v>
      </c>
      <c r="C38" s="24">
        <v>1963</v>
      </c>
      <c r="D38" s="21" t="s">
        <v>13</v>
      </c>
      <c r="E38" s="25" t="s">
        <v>65</v>
      </c>
      <c r="F38" s="22">
        <v>3.037037037037037E-2</v>
      </c>
      <c r="G38" s="21" t="s">
        <v>59</v>
      </c>
    </row>
    <row r="39" spans="1:8" x14ac:dyDescent="0.25">
      <c r="A39" s="20" t="s">
        <v>91</v>
      </c>
      <c r="B39" s="51" t="s">
        <v>21</v>
      </c>
      <c r="C39" s="24">
        <v>1970</v>
      </c>
      <c r="D39" s="21" t="s">
        <v>13</v>
      </c>
      <c r="E39" s="25" t="s">
        <v>92</v>
      </c>
      <c r="F39" s="22">
        <v>3.0451388888888889E-2</v>
      </c>
      <c r="G39" s="21" t="s">
        <v>59</v>
      </c>
    </row>
    <row r="40" spans="1:8" x14ac:dyDescent="0.25">
      <c r="A40" s="20">
        <v>13</v>
      </c>
      <c r="B40" s="51" t="s">
        <v>217</v>
      </c>
      <c r="C40" s="24">
        <v>1967</v>
      </c>
      <c r="D40" s="21" t="s">
        <v>13</v>
      </c>
      <c r="E40" s="25" t="s">
        <v>93</v>
      </c>
      <c r="F40" s="22">
        <v>3.155092592592592E-2</v>
      </c>
      <c r="G40" s="21" t="s">
        <v>59</v>
      </c>
    </row>
    <row r="41" spans="1:8" x14ac:dyDescent="0.25">
      <c r="A41" s="20">
        <v>14</v>
      </c>
      <c r="B41" s="51" t="s">
        <v>220</v>
      </c>
      <c r="C41" s="24">
        <v>1971</v>
      </c>
      <c r="D41" s="21" t="s">
        <v>13</v>
      </c>
      <c r="E41" s="25" t="s">
        <v>94</v>
      </c>
      <c r="F41" s="22">
        <v>3.1759259259259258E-2</v>
      </c>
      <c r="G41" s="21" t="s">
        <v>59</v>
      </c>
    </row>
    <row r="42" spans="1:8" x14ac:dyDescent="0.25">
      <c r="A42" s="20">
        <v>15</v>
      </c>
      <c r="B42" s="51" t="s">
        <v>142</v>
      </c>
      <c r="C42" s="24">
        <v>1965</v>
      </c>
      <c r="D42" s="21" t="s">
        <v>13</v>
      </c>
      <c r="E42" s="25" t="s">
        <v>74</v>
      </c>
      <c r="F42" s="22">
        <v>3.3020833333333333E-2</v>
      </c>
      <c r="G42" s="21" t="s">
        <v>59</v>
      </c>
    </row>
    <row r="43" spans="1:8" x14ac:dyDescent="0.25">
      <c r="A43" s="20">
        <v>16</v>
      </c>
      <c r="B43" s="51" t="s">
        <v>222</v>
      </c>
      <c r="C43" s="24">
        <v>1966</v>
      </c>
      <c r="D43" s="21" t="s">
        <v>13</v>
      </c>
      <c r="E43" s="25" t="s">
        <v>74</v>
      </c>
      <c r="F43" s="22">
        <v>3.3715277777777775E-2</v>
      </c>
      <c r="G43" s="21" t="s">
        <v>59</v>
      </c>
    </row>
    <row r="44" spans="1:8" s="15" customFormat="1" x14ac:dyDescent="0.25">
      <c r="A44" s="16"/>
      <c r="B44" s="18"/>
      <c r="C44" s="19"/>
      <c r="D44" s="8"/>
      <c r="E44" s="7"/>
      <c r="G44" s="8"/>
    </row>
    <row r="45" spans="1:8" x14ac:dyDescent="0.25">
      <c r="A45" s="49" t="s">
        <v>52</v>
      </c>
      <c r="B45" s="43" t="s">
        <v>54</v>
      </c>
      <c r="C45" s="43" t="s">
        <v>55</v>
      </c>
      <c r="D45" s="43" t="s">
        <v>56</v>
      </c>
      <c r="E45" s="43" t="s">
        <v>57</v>
      </c>
      <c r="F45" s="43" t="s">
        <v>53</v>
      </c>
      <c r="G45" s="43" t="s">
        <v>58</v>
      </c>
      <c r="H45" s="37"/>
    </row>
    <row r="46" spans="1:8" ht="15.75" x14ac:dyDescent="0.3">
      <c r="A46" s="20">
        <v>1</v>
      </c>
      <c r="B46" s="27" t="s">
        <v>17</v>
      </c>
      <c r="C46" s="28">
        <v>1960</v>
      </c>
      <c r="D46" s="13" t="s">
        <v>18</v>
      </c>
      <c r="E46" s="27" t="s">
        <v>10</v>
      </c>
      <c r="F46" s="10">
        <v>2.6400462962962962E-2</v>
      </c>
      <c r="G46" s="14" t="s">
        <v>59</v>
      </c>
    </row>
    <row r="47" spans="1:8" ht="15.75" x14ac:dyDescent="0.3">
      <c r="A47" s="20">
        <v>2</v>
      </c>
      <c r="B47" s="27" t="s">
        <v>209</v>
      </c>
      <c r="C47" s="12">
        <v>1960</v>
      </c>
      <c r="D47" s="13" t="s">
        <v>18</v>
      </c>
      <c r="E47" s="11" t="s">
        <v>95</v>
      </c>
      <c r="F47" s="10">
        <v>2.6446759259259264E-2</v>
      </c>
      <c r="G47" s="14" t="s">
        <v>59</v>
      </c>
    </row>
    <row r="48" spans="1:8" ht="15.75" x14ac:dyDescent="0.3">
      <c r="A48" s="20">
        <v>3</v>
      </c>
      <c r="B48" s="27" t="s">
        <v>119</v>
      </c>
      <c r="C48" s="12">
        <v>1959</v>
      </c>
      <c r="D48" s="13" t="s">
        <v>18</v>
      </c>
      <c r="E48" s="11" t="s">
        <v>74</v>
      </c>
      <c r="F48" s="10">
        <v>2.6736111111111113E-2</v>
      </c>
      <c r="G48" s="14" t="s">
        <v>59</v>
      </c>
    </row>
    <row r="49" spans="1:8" ht="15.75" x14ac:dyDescent="0.3">
      <c r="A49" s="20">
        <v>4</v>
      </c>
      <c r="B49" s="27" t="s">
        <v>114</v>
      </c>
      <c r="C49" s="12">
        <v>1957</v>
      </c>
      <c r="D49" s="13" t="s">
        <v>18</v>
      </c>
      <c r="E49" s="11" t="s">
        <v>96</v>
      </c>
      <c r="F49" s="10">
        <v>2.9594907407407407E-2</v>
      </c>
      <c r="G49" s="14" t="s">
        <v>59</v>
      </c>
    </row>
    <row r="50" spans="1:8" ht="15.75" x14ac:dyDescent="0.3">
      <c r="A50" s="20">
        <v>5</v>
      </c>
      <c r="B50" s="27" t="s">
        <v>212</v>
      </c>
      <c r="C50" s="12">
        <v>1961</v>
      </c>
      <c r="D50" s="13" t="s">
        <v>18</v>
      </c>
      <c r="E50" s="11" t="s">
        <v>97</v>
      </c>
      <c r="F50" s="10">
        <v>2.9687500000000002E-2</v>
      </c>
      <c r="G50" s="14" t="s">
        <v>59</v>
      </c>
    </row>
    <row r="51" spans="1:8" ht="15.75" x14ac:dyDescent="0.3">
      <c r="A51" s="20">
        <v>6</v>
      </c>
      <c r="B51" s="27" t="s">
        <v>225</v>
      </c>
      <c r="C51" s="12">
        <v>1962</v>
      </c>
      <c r="D51" s="13" t="s">
        <v>18</v>
      </c>
      <c r="E51" s="11" t="s">
        <v>74</v>
      </c>
      <c r="F51" s="10">
        <v>3.0729166666666669E-2</v>
      </c>
      <c r="G51" s="14" t="s">
        <v>59</v>
      </c>
    </row>
    <row r="52" spans="1:8" ht="15.75" x14ac:dyDescent="0.3">
      <c r="A52" s="20">
        <v>7</v>
      </c>
      <c r="B52" s="27" t="s">
        <v>133</v>
      </c>
      <c r="C52" s="12">
        <v>1957</v>
      </c>
      <c r="D52" s="13" t="s">
        <v>18</v>
      </c>
      <c r="E52" s="11" t="s">
        <v>98</v>
      </c>
      <c r="F52" s="10">
        <v>3.260416666666667E-2</v>
      </c>
      <c r="G52" s="14" t="s">
        <v>59</v>
      </c>
    </row>
    <row r="53" spans="1:8" ht="15.75" x14ac:dyDescent="0.3">
      <c r="A53" s="20">
        <v>8</v>
      </c>
      <c r="B53" s="27" t="s">
        <v>219</v>
      </c>
      <c r="C53" s="12">
        <v>1962</v>
      </c>
      <c r="D53" s="13" t="s">
        <v>18</v>
      </c>
      <c r="E53" s="11" t="s">
        <v>99</v>
      </c>
      <c r="F53" s="10">
        <v>3.3009259259259259E-2</v>
      </c>
      <c r="G53" s="14" t="s">
        <v>59</v>
      </c>
    </row>
    <row r="54" spans="1:8" ht="15.75" x14ac:dyDescent="0.3">
      <c r="A54" s="20">
        <v>9</v>
      </c>
      <c r="B54" s="27" t="s">
        <v>218</v>
      </c>
      <c r="C54" s="12">
        <v>1955</v>
      </c>
      <c r="D54" s="13" t="s">
        <v>18</v>
      </c>
      <c r="E54" s="11" t="s">
        <v>100</v>
      </c>
      <c r="F54" s="10">
        <v>3.4131944444444444E-2</v>
      </c>
      <c r="G54" s="14" t="s">
        <v>59</v>
      </c>
    </row>
    <row r="55" spans="1:8" ht="15.75" x14ac:dyDescent="0.3">
      <c r="A55" s="20">
        <v>10</v>
      </c>
      <c r="B55" s="27" t="s">
        <v>221</v>
      </c>
      <c r="C55" s="12">
        <v>1961</v>
      </c>
      <c r="D55" s="13" t="s">
        <v>18</v>
      </c>
      <c r="E55" s="11" t="s">
        <v>74</v>
      </c>
      <c r="F55" s="10">
        <v>3.4780092592592592E-2</v>
      </c>
      <c r="G55" s="14" t="s">
        <v>59</v>
      </c>
    </row>
    <row r="56" spans="1:8" ht="15.75" x14ac:dyDescent="0.3">
      <c r="A56" s="20">
        <v>11</v>
      </c>
      <c r="B56" s="27" t="s">
        <v>223</v>
      </c>
      <c r="C56" s="12">
        <v>1953</v>
      </c>
      <c r="D56" s="13" t="s">
        <v>18</v>
      </c>
      <c r="E56" s="11" t="s">
        <v>101</v>
      </c>
      <c r="F56" s="10">
        <v>3.8113425925925926E-2</v>
      </c>
      <c r="G56" s="14" t="s">
        <v>59</v>
      </c>
    </row>
    <row r="57" spans="1:8" s="15" customFormat="1" x14ac:dyDescent="0.25">
      <c r="A57" s="16"/>
      <c r="B57" s="18"/>
      <c r="C57" s="19"/>
      <c r="D57" s="8"/>
      <c r="E57" s="7"/>
      <c r="F57" s="26"/>
      <c r="G57" s="8"/>
    </row>
    <row r="58" spans="1:8" x14ac:dyDescent="0.25">
      <c r="A58" s="49" t="s">
        <v>52</v>
      </c>
      <c r="B58" s="43" t="s">
        <v>54</v>
      </c>
      <c r="C58" s="43" t="s">
        <v>55</v>
      </c>
      <c r="D58" s="43" t="s">
        <v>56</v>
      </c>
      <c r="E58" s="43" t="s">
        <v>57</v>
      </c>
      <c r="F58" s="43" t="s">
        <v>53</v>
      </c>
      <c r="G58" s="43" t="s">
        <v>58</v>
      </c>
      <c r="H58" s="49"/>
    </row>
    <row r="59" spans="1:8" x14ac:dyDescent="0.25">
      <c r="A59" s="20">
        <v>1</v>
      </c>
      <c r="B59" s="23" t="s">
        <v>118</v>
      </c>
      <c r="C59" s="24">
        <v>1949</v>
      </c>
      <c r="D59" s="21" t="s">
        <v>26</v>
      </c>
      <c r="E59" s="25" t="s">
        <v>102</v>
      </c>
      <c r="F59" s="22">
        <v>2.90162037037037E-2</v>
      </c>
      <c r="G59" s="21" t="s">
        <v>59</v>
      </c>
    </row>
    <row r="60" spans="1:8" x14ac:dyDescent="0.25">
      <c r="A60" s="20">
        <v>2</v>
      </c>
      <c r="B60" s="23" t="s">
        <v>30</v>
      </c>
      <c r="C60" s="24">
        <v>1950</v>
      </c>
      <c r="D60" s="21" t="s">
        <v>26</v>
      </c>
      <c r="E60" s="25" t="s">
        <v>103</v>
      </c>
      <c r="F60" s="22">
        <v>2.9074074074074075E-2</v>
      </c>
      <c r="G60" s="21" t="s">
        <v>59</v>
      </c>
    </row>
    <row r="61" spans="1:8" x14ac:dyDescent="0.25">
      <c r="A61" s="20">
        <v>3</v>
      </c>
      <c r="B61" s="23" t="s">
        <v>29</v>
      </c>
      <c r="C61" s="24">
        <v>1951</v>
      </c>
      <c r="D61" s="21" t="s">
        <v>26</v>
      </c>
      <c r="E61" s="25" t="s">
        <v>10</v>
      </c>
      <c r="F61" s="22">
        <v>2.9803240740740741E-2</v>
      </c>
      <c r="G61" s="21" t="s">
        <v>59</v>
      </c>
    </row>
    <row r="62" spans="1:8" x14ac:dyDescent="0.25">
      <c r="A62" s="20">
        <v>4</v>
      </c>
      <c r="B62" s="23" t="s">
        <v>25</v>
      </c>
      <c r="C62" s="24">
        <v>1952</v>
      </c>
      <c r="D62" s="21" t="s">
        <v>26</v>
      </c>
      <c r="E62" s="25" t="s">
        <v>10</v>
      </c>
      <c r="F62" s="22">
        <v>3.0462962962962966E-2</v>
      </c>
      <c r="G62" s="21" t="s">
        <v>59</v>
      </c>
    </row>
    <row r="63" spans="1:8" x14ac:dyDescent="0.25">
      <c r="A63" s="20">
        <v>5</v>
      </c>
      <c r="B63" s="23" t="s">
        <v>120</v>
      </c>
      <c r="C63" s="24">
        <v>1945</v>
      </c>
      <c r="D63" s="21" t="s">
        <v>26</v>
      </c>
      <c r="E63" s="25" t="s">
        <v>60</v>
      </c>
      <c r="F63" s="22">
        <v>3.1597222222222221E-2</v>
      </c>
      <c r="G63" s="21" t="s">
        <v>59</v>
      </c>
    </row>
    <row r="64" spans="1:8" x14ac:dyDescent="0.25">
      <c r="A64" s="20">
        <v>6</v>
      </c>
      <c r="B64" s="23" t="s">
        <v>39</v>
      </c>
      <c r="C64" s="24">
        <v>1945</v>
      </c>
      <c r="D64" s="21" t="s">
        <v>26</v>
      </c>
      <c r="E64" s="25" t="s">
        <v>10</v>
      </c>
      <c r="F64" s="22">
        <v>3.6111111111111115E-2</v>
      </c>
      <c r="G64" s="21" t="s">
        <v>59</v>
      </c>
    </row>
    <row r="65" spans="1:8" x14ac:dyDescent="0.25">
      <c r="A65" s="20">
        <v>7</v>
      </c>
      <c r="B65" s="23" t="s">
        <v>135</v>
      </c>
      <c r="C65" s="24">
        <v>1947</v>
      </c>
      <c r="D65" s="21" t="s">
        <v>26</v>
      </c>
      <c r="E65" s="25" t="s">
        <v>100</v>
      </c>
      <c r="F65" s="22">
        <v>3.6134259259259262E-2</v>
      </c>
      <c r="G65" s="21" t="s">
        <v>59</v>
      </c>
    </row>
    <row r="66" spans="1:8" x14ac:dyDescent="0.25">
      <c r="A66" s="20">
        <v>8</v>
      </c>
      <c r="B66" s="23" t="s">
        <v>148</v>
      </c>
      <c r="C66" s="24">
        <v>1949</v>
      </c>
      <c r="D66" s="21" t="s">
        <v>26</v>
      </c>
      <c r="E66" s="25" t="s">
        <v>60</v>
      </c>
      <c r="F66" s="22">
        <v>4.2997685185185187E-2</v>
      </c>
      <c r="G66" s="21" t="s">
        <v>59</v>
      </c>
    </row>
    <row r="67" spans="1:8" s="15" customFormat="1" x14ac:dyDescent="0.25">
      <c r="A67" s="16"/>
      <c r="B67" s="18"/>
      <c r="C67" s="19"/>
      <c r="D67" s="8"/>
      <c r="E67" s="7"/>
      <c r="F67" s="26"/>
      <c r="G67" s="8"/>
    </row>
    <row r="68" spans="1:8" x14ac:dyDescent="0.25">
      <c r="A68" s="49" t="s">
        <v>52</v>
      </c>
      <c r="B68" s="43" t="s">
        <v>54</v>
      </c>
      <c r="C68" s="43" t="s">
        <v>55</v>
      </c>
      <c r="D68" s="43" t="s">
        <v>56</v>
      </c>
      <c r="E68" s="43" t="s">
        <v>57</v>
      </c>
      <c r="F68" s="43" t="s">
        <v>53</v>
      </c>
      <c r="G68" s="43" t="s">
        <v>58</v>
      </c>
      <c r="H68" s="49"/>
    </row>
    <row r="69" spans="1:8" x14ac:dyDescent="0.25">
      <c r="A69" s="20">
        <v>1</v>
      </c>
      <c r="B69" s="23" t="s">
        <v>121</v>
      </c>
      <c r="C69" s="24">
        <v>1941</v>
      </c>
      <c r="D69" s="21" t="s">
        <v>28</v>
      </c>
      <c r="E69" s="25" t="s">
        <v>104</v>
      </c>
      <c r="F69" s="22">
        <v>3.3483796296296296E-2</v>
      </c>
      <c r="G69" s="21" t="s">
        <v>59</v>
      </c>
    </row>
    <row r="70" spans="1:8" x14ac:dyDescent="0.25">
      <c r="A70" s="20">
        <v>2</v>
      </c>
      <c r="B70" s="23" t="s">
        <v>126</v>
      </c>
      <c r="C70" s="24">
        <v>1938</v>
      </c>
      <c r="D70" s="21" t="s">
        <v>28</v>
      </c>
      <c r="E70" s="25" t="s">
        <v>62</v>
      </c>
      <c r="F70" s="22">
        <v>3.5115740740740746E-2</v>
      </c>
      <c r="G70" s="21" t="s">
        <v>59</v>
      </c>
    </row>
    <row r="71" spans="1:8" x14ac:dyDescent="0.25">
      <c r="A71" s="20">
        <v>3</v>
      </c>
      <c r="B71" s="23" t="s">
        <v>211</v>
      </c>
      <c r="C71" s="24">
        <v>1941</v>
      </c>
      <c r="D71" s="21" t="s">
        <v>28</v>
      </c>
      <c r="E71" s="25" t="s">
        <v>105</v>
      </c>
      <c r="F71" s="22">
        <v>3.5486111111111114E-2</v>
      </c>
      <c r="G71" s="21" t="s">
        <v>59</v>
      </c>
    </row>
    <row r="72" spans="1:8" x14ac:dyDescent="0.25">
      <c r="A72" s="20">
        <v>4</v>
      </c>
      <c r="B72" s="23" t="s">
        <v>224</v>
      </c>
      <c r="C72" s="24">
        <v>1935</v>
      </c>
      <c r="D72" s="21" t="s">
        <v>28</v>
      </c>
      <c r="E72" s="25" t="s">
        <v>106</v>
      </c>
      <c r="F72" s="29">
        <v>4.7766203703703707E-2</v>
      </c>
      <c r="G72" s="21" t="s">
        <v>59</v>
      </c>
    </row>
    <row r="73" spans="1:8" s="15" customFormat="1" x14ac:dyDescent="0.25">
      <c r="A73" s="16"/>
      <c r="B73" s="18"/>
      <c r="C73" s="19"/>
      <c r="D73" s="8"/>
      <c r="E73" s="7"/>
      <c r="F73" s="17"/>
      <c r="G73" s="8"/>
    </row>
    <row r="74" spans="1:8" x14ac:dyDescent="0.25">
      <c r="A74" s="49" t="s">
        <v>52</v>
      </c>
      <c r="B74" s="43" t="s">
        <v>54</v>
      </c>
      <c r="C74" s="43" t="s">
        <v>55</v>
      </c>
      <c r="D74" s="43" t="s">
        <v>56</v>
      </c>
      <c r="E74" s="43" t="s">
        <v>57</v>
      </c>
      <c r="F74" s="43" t="s">
        <v>53</v>
      </c>
      <c r="G74" s="43" t="s">
        <v>58</v>
      </c>
      <c r="H74" s="49" t="s">
        <v>149</v>
      </c>
    </row>
    <row r="75" spans="1:8" x14ac:dyDescent="0.25">
      <c r="A75" s="20">
        <v>1</v>
      </c>
      <c r="B75" s="23" t="s">
        <v>182</v>
      </c>
      <c r="C75" s="24">
        <v>1988</v>
      </c>
      <c r="D75" s="21" t="s">
        <v>107</v>
      </c>
      <c r="E75" s="25" t="s">
        <v>79</v>
      </c>
      <c r="F75" s="22">
        <v>2.9131944444444446E-2</v>
      </c>
      <c r="G75" s="21" t="s">
        <v>108</v>
      </c>
      <c r="H75" s="34">
        <v>25</v>
      </c>
    </row>
    <row r="76" spans="1:8" x14ac:dyDescent="0.25">
      <c r="A76" s="20">
        <v>2</v>
      </c>
      <c r="B76" s="23" t="s">
        <v>183</v>
      </c>
      <c r="C76" s="24">
        <v>1985</v>
      </c>
      <c r="D76" s="21" t="s">
        <v>107</v>
      </c>
      <c r="E76" s="25" t="s">
        <v>60</v>
      </c>
      <c r="F76" s="22">
        <v>3.1273148148148147E-2</v>
      </c>
      <c r="G76" s="21" t="s">
        <v>108</v>
      </c>
      <c r="H76" s="34">
        <v>20</v>
      </c>
    </row>
    <row r="77" spans="1:8" x14ac:dyDescent="0.25">
      <c r="A77" s="20">
        <v>3</v>
      </c>
      <c r="B77" s="23" t="s">
        <v>184</v>
      </c>
      <c r="C77" s="24">
        <v>1969</v>
      </c>
      <c r="D77" s="21" t="s">
        <v>111</v>
      </c>
      <c r="E77" s="25" t="s">
        <v>112</v>
      </c>
      <c r="F77" s="22">
        <v>3.3090277777777781E-2</v>
      </c>
      <c r="G77" s="21" t="s">
        <v>108</v>
      </c>
      <c r="H77" s="34">
        <v>18</v>
      </c>
    </row>
    <row r="78" spans="1:8" x14ac:dyDescent="0.25">
      <c r="A78" s="20">
        <v>4</v>
      </c>
      <c r="B78" s="23" t="s">
        <v>33</v>
      </c>
      <c r="C78" s="24">
        <v>1989</v>
      </c>
      <c r="D78" s="21" t="s">
        <v>107</v>
      </c>
      <c r="E78" s="25" t="s">
        <v>109</v>
      </c>
      <c r="F78" s="22">
        <v>3.4143518518518517E-2</v>
      </c>
      <c r="G78" s="21" t="s">
        <v>108</v>
      </c>
      <c r="H78" s="34">
        <v>17</v>
      </c>
    </row>
    <row r="79" spans="1:8" x14ac:dyDescent="0.25">
      <c r="A79" s="20">
        <v>5</v>
      </c>
      <c r="B79" s="23" t="s">
        <v>241</v>
      </c>
      <c r="C79" s="24">
        <v>1968</v>
      </c>
      <c r="D79" s="21" t="s">
        <v>111</v>
      </c>
      <c r="E79" s="25" t="s">
        <v>74</v>
      </c>
      <c r="F79" s="22">
        <v>3.4756944444444444E-2</v>
      </c>
      <c r="G79" s="21" t="s">
        <v>108</v>
      </c>
      <c r="H79" s="34">
        <v>16</v>
      </c>
    </row>
    <row r="80" spans="1:8" x14ac:dyDescent="0.25">
      <c r="A80" s="20">
        <v>6</v>
      </c>
      <c r="B80" s="23" t="s">
        <v>242</v>
      </c>
      <c r="C80" s="24">
        <v>1987</v>
      </c>
      <c r="D80" s="21" t="s">
        <v>107</v>
      </c>
      <c r="E80" s="25" t="s">
        <v>34</v>
      </c>
      <c r="F80" s="22">
        <v>3.4884259259259261E-2</v>
      </c>
      <c r="G80" s="21" t="s">
        <v>108</v>
      </c>
      <c r="H80" s="34">
        <v>15</v>
      </c>
    </row>
    <row r="81" spans="1:8" x14ac:dyDescent="0.25">
      <c r="A81" s="20">
        <v>7</v>
      </c>
      <c r="B81" s="23" t="s">
        <v>188</v>
      </c>
      <c r="C81" s="24">
        <v>1966</v>
      </c>
      <c r="D81" s="21" t="s">
        <v>111</v>
      </c>
      <c r="E81" s="25" t="s">
        <v>100</v>
      </c>
      <c r="F81" s="22">
        <v>3.5462962962962967E-2</v>
      </c>
      <c r="G81" s="21" t="s">
        <v>108</v>
      </c>
      <c r="H81" s="34">
        <v>14</v>
      </c>
    </row>
    <row r="82" spans="1:8" x14ac:dyDescent="0.25">
      <c r="A82" s="20">
        <v>8</v>
      </c>
      <c r="B82" s="23" t="s">
        <v>243</v>
      </c>
      <c r="C82" s="24">
        <v>1962</v>
      </c>
      <c r="D82" s="21" t="s">
        <v>111</v>
      </c>
      <c r="E82" s="25" t="s">
        <v>74</v>
      </c>
      <c r="F82" s="22">
        <v>3.6030092592592593E-2</v>
      </c>
      <c r="G82" s="21" t="s">
        <v>108</v>
      </c>
      <c r="H82" s="34">
        <v>13</v>
      </c>
    </row>
    <row r="83" spans="1:8" x14ac:dyDescent="0.25">
      <c r="A83" s="20">
        <v>9</v>
      </c>
      <c r="B83" s="23" t="s">
        <v>244</v>
      </c>
      <c r="C83" s="24">
        <v>1987</v>
      </c>
      <c r="D83" s="21" t="s">
        <v>107</v>
      </c>
      <c r="E83" s="25" t="s">
        <v>110</v>
      </c>
      <c r="F83" s="22">
        <v>3.6886574074074079E-2</v>
      </c>
      <c r="G83" s="21" t="s">
        <v>108</v>
      </c>
      <c r="H83" s="34">
        <v>12</v>
      </c>
    </row>
    <row r="84" spans="1:8" x14ac:dyDescent="0.25">
      <c r="A84" s="20">
        <v>10</v>
      </c>
      <c r="B84" s="23" t="s">
        <v>190</v>
      </c>
      <c r="C84" s="24">
        <v>1963</v>
      </c>
      <c r="D84" s="21" t="s">
        <v>111</v>
      </c>
      <c r="E84" s="25" t="s">
        <v>113</v>
      </c>
      <c r="F84" s="22">
        <v>3.7592592592592594E-2</v>
      </c>
      <c r="G84" s="21" t="s">
        <v>108</v>
      </c>
      <c r="H84" s="34">
        <v>11</v>
      </c>
    </row>
    <row r="85" spans="1:8" x14ac:dyDescent="0.25">
      <c r="A85" s="20">
        <v>11</v>
      </c>
      <c r="B85" s="23" t="s">
        <v>245</v>
      </c>
      <c r="C85" s="24">
        <v>1988</v>
      </c>
      <c r="D85" s="21" t="s">
        <v>107</v>
      </c>
      <c r="E85" s="25" t="s">
        <v>68</v>
      </c>
      <c r="F85" s="22">
        <v>3.8217592592592588E-2</v>
      </c>
      <c r="G85" s="21" t="s">
        <v>108</v>
      </c>
      <c r="H85" s="34">
        <v>10</v>
      </c>
    </row>
    <row r="87" spans="1:8" ht="31.5" customHeight="1" x14ac:dyDescent="0.3">
      <c r="A87" s="38"/>
      <c r="B87" s="42" t="s">
        <v>50</v>
      </c>
      <c r="C87" s="40"/>
      <c r="D87" s="39"/>
      <c r="E87" s="39"/>
      <c r="F87" s="39"/>
      <c r="G87" s="41" t="s">
        <v>150</v>
      </c>
      <c r="H87" s="39" t="s">
        <v>149</v>
      </c>
    </row>
    <row r="88" spans="1:8" x14ac:dyDescent="0.25">
      <c r="A88" s="33">
        <v>1</v>
      </c>
      <c r="B88" s="34" t="s">
        <v>115</v>
      </c>
      <c r="C88" s="34" t="s">
        <v>116</v>
      </c>
      <c r="D88" s="34"/>
      <c r="E88" s="34" t="s">
        <v>76</v>
      </c>
      <c r="F88" s="22">
        <v>2.5312500000000002E-2</v>
      </c>
      <c r="G88" s="33">
        <v>792</v>
      </c>
      <c r="H88" s="35">
        <v>25</v>
      </c>
    </row>
    <row r="89" spans="1:8" x14ac:dyDescent="0.25">
      <c r="A89" s="33">
        <v>2</v>
      </c>
      <c r="B89" s="34" t="s">
        <v>17</v>
      </c>
      <c r="C89" s="34" t="s">
        <v>46</v>
      </c>
      <c r="D89" s="34"/>
      <c r="E89" s="34" t="s">
        <v>10</v>
      </c>
      <c r="F89" s="22">
        <v>2.6400462962962962E-2</v>
      </c>
      <c r="G89" s="33">
        <v>790</v>
      </c>
      <c r="H89" s="35">
        <v>20</v>
      </c>
    </row>
    <row r="90" spans="1:8" x14ac:dyDescent="0.25">
      <c r="A90" s="33">
        <v>3</v>
      </c>
      <c r="B90" s="34" t="s">
        <v>209</v>
      </c>
      <c r="C90" s="34" t="s">
        <v>46</v>
      </c>
      <c r="D90" s="34"/>
      <c r="E90" s="34" t="s">
        <v>95</v>
      </c>
      <c r="F90" s="22">
        <v>2.6446759259259264E-2</v>
      </c>
      <c r="G90" s="33">
        <v>788</v>
      </c>
      <c r="H90" s="35">
        <v>18</v>
      </c>
    </row>
    <row r="91" spans="1:8" x14ac:dyDescent="0.25">
      <c r="A91" s="33">
        <v>4</v>
      </c>
      <c r="B91" s="34" t="s">
        <v>118</v>
      </c>
      <c r="C91" s="34" t="s">
        <v>48</v>
      </c>
      <c r="D91" s="34"/>
      <c r="E91" s="34" t="s">
        <v>102</v>
      </c>
      <c r="F91" s="22">
        <v>2.90162037037037E-2</v>
      </c>
      <c r="G91" s="33">
        <v>783</v>
      </c>
      <c r="H91" s="35">
        <v>17</v>
      </c>
    </row>
    <row r="92" spans="1:8" x14ac:dyDescent="0.25">
      <c r="A92" s="33">
        <v>5</v>
      </c>
      <c r="B92" s="34" t="s">
        <v>30</v>
      </c>
      <c r="C92" s="34" t="s">
        <v>48</v>
      </c>
      <c r="D92" s="34"/>
      <c r="E92" s="34" t="s">
        <v>103</v>
      </c>
      <c r="F92" s="22">
        <v>2.9074074074074075E-2</v>
      </c>
      <c r="G92" s="33">
        <v>782</v>
      </c>
      <c r="H92" s="35">
        <v>16</v>
      </c>
    </row>
    <row r="93" spans="1:8" x14ac:dyDescent="0.25">
      <c r="A93" s="33">
        <v>6</v>
      </c>
      <c r="B93" s="34" t="s">
        <v>119</v>
      </c>
      <c r="C93" s="34" t="s">
        <v>46</v>
      </c>
      <c r="D93" s="34"/>
      <c r="E93" s="34" t="s">
        <v>74</v>
      </c>
      <c r="F93" s="22">
        <v>2.6736111111111113E-2</v>
      </c>
      <c r="G93" s="33">
        <v>780</v>
      </c>
      <c r="H93" s="35">
        <v>15</v>
      </c>
    </row>
    <row r="94" spans="1:8" x14ac:dyDescent="0.25">
      <c r="A94" s="33">
        <v>7</v>
      </c>
      <c r="B94" s="34" t="s">
        <v>29</v>
      </c>
      <c r="C94" s="34" t="s">
        <v>48</v>
      </c>
      <c r="D94" s="34"/>
      <c r="E94" s="34" t="s">
        <v>10</v>
      </c>
      <c r="F94" s="22">
        <v>2.9803240740740741E-2</v>
      </c>
      <c r="G94" s="33">
        <v>763</v>
      </c>
      <c r="H94" s="35">
        <v>14</v>
      </c>
    </row>
    <row r="95" spans="1:8" x14ac:dyDescent="0.25">
      <c r="A95" s="33">
        <v>8</v>
      </c>
      <c r="B95" s="34" t="s">
        <v>120</v>
      </c>
      <c r="C95" s="34" t="s">
        <v>49</v>
      </c>
      <c r="D95" s="34"/>
      <c r="E95" s="34" t="s">
        <v>60</v>
      </c>
      <c r="F95" s="22">
        <v>3.1597222222222221E-2</v>
      </c>
      <c r="G95" s="33">
        <v>756</v>
      </c>
      <c r="H95" s="35">
        <v>13</v>
      </c>
    </row>
    <row r="96" spans="1:8" x14ac:dyDescent="0.25">
      <c r="A96" s="33">
        <v>9</v>
      </c>
      <c r="B96" s="34" t="s">
        <v>121</v>
      </c>
      <c r="C96" s="34" t="s">
        <v>122</v>
      </c>
      <c r="D96" s="34"/>
      <c r="E96" s="34" t="s">
        <v>104</v>
      </c>
      <c r="F96" s="22">
        <v>3.3483796296296296E-2</v>
      </c>
      <c r="G96" s="33">
        <v>755</v>
      </c>
      <c r="H96" s="35">
        <v>12</v>
      </c>
    </row>
    <row r="97" spans="1:8" x14ac:dyDescent="0.25">
      <c r="A97" s="33">
        <v>10</v>
      </c>
      <c r="B97" s="34" t="s">
        <v>123</v>
      </c>
      <c r="C97" s="34" t="s">
        <v>116</v>
      </c>
      <c r="D97" s="34"/>
      <c r="E97" s="34" t="s">
        <v>79</v>
      </c>
      <c r="F97" s="22">
        <v>2.6585648148148146E-2</v>
      </c>
      <c r="G97" s="33">
        <v>754</v>
      </c>
      <c r="H97" s="35">
        <v>11</v>
      </c>
    </row>
    <row r="98" spans="1:8" x14ac:dyDescent="0.25">
      <c r="A98" s="33">
        <v>11</v>
      </c>
      <c r="B98" s="34" t="s">
        <v>12</v>
      </c>
      <c r="C98" s="34" t="s">
        <v>45</v>
      </c>
      <c r="D98" s="34"/>
      <c r="E98" s="34" t="s">
        <v>61</v>
      </c>
      <c r="F98" s="22">
        <v>2.568287037037037E-2</v>
      </c>
      <c r="G98" s="33">
        <v>753</v>
      </c>
      <c r="H98" s="35">
        <v>10</v>
      </c>
    </row>
    <row r="99" spans="1:8" x14ac:dyDescent="0.25">
      <c r="A99" s="33">
        <v>12</v>
      </c>
      <c r="B99" s="34" t="s">
        <v>210</v>
      </c>
      <c r="C99" s="34" t="s">
        <v>116</v>
      </c>
      <c r="D99" s="34"/>
      <c r="E99" s="34" t="s">
        <v>82</v>
      </c>
      <c r="F99" s="22">
        <v>2.6898148148148147E-2</v>
      </c>
      <c r="G99" s="33">
        <v>746</v>
      </c>
      <c r="H99" s="35">
        <v>9</v>
      </c>
    </row>
    <row r="100" spans="1:8" x14ac:dyDescent="0.25">
      <c r="A100" s="33">
        <v>13</v>
      </c>
      <c r="B100" s="34" t="s">
        <v>25</v>
      </c>
      <c r="C100" s="34" t="s">
        <v>48</v>
      </c>
      <c r="D100" s="34"/>
      <c r="E100" s="34" t="s">
        <v>10</v>
      </c>
      <c r="F100" s="22">
        <v>3.0462962962962966E-2</v>
      </c>
      <c r="G100" s="33">
        <v>746</v>
      </c>
      <c r="H100" s="35">
        <v>8</v>
      </c>
    </row>
    <row r="101" spans="1:8" x14ac:dyDescent="0.25">
      <c r="A101" s="33">
        <v>14</v>
      </c>
      <c r="B101" s="34" t="s">
        <v>125</v>
      </c>
      <c r="C101" s="34" t="s">
        <v>116</v>
      </c>
      <c r="D101" s="34"/>
      <c r="E101" s="34" t="s">
        <v>68</v>
      </c>
      <c r="F101" s="22">
        <v>2.7129629629629632E-2</v>
      </c>
      <c r="G101" s="33">
        <v>739</v>
      </c>
      <c r="H101" s="35">
        <v>7</v>
      </c>
    </row>
    <row r="102" spans="1:8" x14ac:dyDescent="0.25">
      <c r="A102" s="33">
        <v>15</v>
      </c>
      <c r="B102" s="34" t="s">
        <v>114</v>
      </c>
      <c r="C102" s="34" t="s">
        <v>47</v>
      </c>
      <c r="D102" s="34"/>
      <c r="E102" s="34" t="s">
        <v>96</v>
      </c>
      <c r="F102" s="22">
        <v>2.9594907407407407E-2</v>
      </c>
      <c r="G102" s="33">
        <v>734</v>
      </c>
      <c r="H102" s="35">
        <v>6</v>
      </c>
    </row>
    <row r="103" spans="1:8" x14ac:dyDescent="0.25">
      <c r="A103" s="33">
        <v>16</v>
      </c>
      <c r="B103" s="34" t="s">
        <v>15</v>
      </c>
      <c r="C103" s="34" t="s">
        <v>45</v>
      </c>
      <c r="D103" s="34"/>
      <c r="E103" s="34" t="s">
        <v>10</v>
      </c>
      <c r="F103" s="22">
        <v>2.6678240740740738E-2</v>
      </c>
      <c r="G103" s="33">
        <v>725</v>
      </c>
      <c r="H103" s="35">
        <v>5</v>
      </c>
    </row>
    <row r="104" spans="1:8" x14ac:dyDescent="0.25">
      <c r="A104" s="33">
        <v>17</v>
      </c>
      <c r="B104" s="34" t="s">
        <v>126</v>
      </c>
      <c r="C104" s="34" t="s">
        <v>122</v>
      </c>
      <c r="D104" s="34"/>
      <c r="E104" s="34" t="s">
        <v>62</v>
      </c>
      <c r="F104" s="22">
        <v>3.5115740740740746E-2</v>
      </c>
      <c r="G104" s="33">
        <v>720</v>
      </c>
      <c r="H104" s="35">
        <v>4</v>
      </c>
    </row>
    <row r="105" spans="1:8" x14ac:dyDescent="0.25">
      <c r="A105" s="33">
        <v>18</v>
      </c>
      <c r="B105" s="34" t="s">
        <v>211</v>
      </c>
      <c r="C105" s="34" t="s">
        <v>122</v>
      </c>
      <c r="D105" s="34"/>
      <c r="E105" s="34" t="s">
        <v>105</v>
      </c>
      <c r="F105" s="22">
        <v>3.5486111111111114E-2</v>
      </c>
      <c r="G105" s="33">
        <v>713</v>
      </c>
      <c r="H105" s="35">
        <v>3</v>
      </c>
    </row>
    <row r="106" spans="1:8" x14ac:dyDescent="0.25">
      <c r="A106" s="33">
        <v>19</v>
      </c>
      <c r="B106" s="34" t="s">
        <v>212</v>
      </c>
      <c r="C106" s="34" t="s">
        <v>46</v>
      </c>
      <c r="D106" s="34"/>
      <c r="E106" s="34" t="s">
        <v>97</v>
      </c>
      <c r="F106" s="22">
        <v>2.9687500000000002E-2</v>
      </c>
      <c r="G106" s="33">
        <v>702</v>
      </c>
      <c r="H106" s="35">
        <v>2</v>
      </c>
    </row>
    <row r="107" spans="1:8" x14ac:dyDescent="0.25">
      <c r="A107" s="33">
        <v>20</v>
      </c>
      <c r="B107" s="34" t="s">
        <v>213</v>
      </c>
      <c r="C107" s="34" t="s">
        <v>116</v>
      </c>
      <c r="D107" s="34"/>
      <c r="E107" s="34" t="s">
        <v>60</v>
      </c>
      <c r="F107" s="22">
        <v>2.883101851851852E-2</v>
      </c>
      <c r="G107" s="33">
        <v>696</v>
      </c>
      <c r="H107" s="35">
        <v>1</v>
      </c>
    </row>
    <row r="108" spans="1:8" x14ac:dyDescent="0.25">
      <c r="A108" s="33">
        <v>21</v>
      </c>
      <c r="B108" s="34" t="s">
        <v>130</v>
      </c>
      <c r="C108" s="34" t="s">
        <v>116</v>
      </c>
      <c r="D108" s="34"/>
      <c r="E108" s="34" t="s">
        <v>86</v>
      </c>
      <c r="F108" s="22">
        <v>2.9201388888888888E-2</v>
      </c>
      <c r="G108" s="33">
        <v>687</v>
      </c>
      <c r="H108" s="35">
        <v>0</v>
      </c>
    </row>
    <row r="109" spans="1:8" x14ac:dyDescent="0.25">
      <c r="A109" s="33">
        <v>22</v>
      </c>
      <c r="B109" s="34" t="s">
        <v>214</v>
      </c>
      <c r="C109" s="34" t="s">
        <v>116</v>
      </c>
      <c r="D109" s="34"/>
      <c r="E109" s="34" t="s">
        <v>88</v>
      </c>
      <c r="F109" s="22">
        <v>2.9444444444444443E-2</v>
      </c>
      <c r="G109" s="33">
        <v>681</v>
      </c>
      <c r="H109" s="35"/>
    </row>
    <row r="110" spans="1:8" x14ac:dyDescent="0.25">
      <c r="A110" s="33">
        <v>23</v>
      </c>
      <c r="B110" s="34" t="s">
        <v>225</v>
      </c>
      <c r="C110" s="34" t="s">
        <v>46</v>
      </c>
      <c r="D110" s="34"/>
      <c r="E110" s="34" t="s">
        <v>74</v>
      </c>
      <c r="F110" s="22">
        <v>3.0729166666666669E-2</v>
      </c>
      <c r="G110" s="33">
        <v>678</v>
      </c>
      <c r="H110" s="35"/>
    </row>
    <row r="111" spans="1:8" x14ac:dyDescent="0.25">
      <c r="A111" s="33">
        <v>24</v>
      </c>
      <c r="B111" s="34" t="s">
        <v>133</v>
      </c>
      <c r="C111" s="34" t="s">
        <v>47</v>
      </c>
      <c r="D111" s="34"/>
      <c r="E111" s="34" t="s">
        <v>98</v>
      </c>
      <c r="F111" s="22">
        <v>3.260416666666667E-2</v>
      </c>
      <c r="G111" s="33">
        <v>666</v>
      </c>
      <c r="H111" s="35"/>
    </row>
    <row r="112" spans="1:8" x14ac:dyDescent="0.25">
      <c r="A112" s="33">
        <v>25</v>
      </c>
      <c r="B112" s="34" t="s">
        <v>215</v>
      </c>
      <c r="C112" s="34" t="s">
        <v>116</v>
      </c>
      <c r="D112" s="34"/>
      <c r="E112" s="34" t="s">
        <v>64</v>
      </c>
      <c r="F112" s="22">
        <v>3.0231481481481481E-2</v>
      </c>
      <c r="G112" s="33">
        <v>663</v>
      </c>
      <c r="H112" s="35"/>
    </row>
    <row r="113" spans="1:8" x14ac:dyDescent="0.25">
      <c r="A113" s="33">
        <v>26</v>
      </c>
      <c r="B113" s="34" t="s">
        <v>39</v>
      </c>
      <c r="C113" s="34" t="s">
        <v>49</v>
      </c>
      <c r="D113" s="34"/>
      <c r="E113" s="34" t="s">
        <v>10</v>
      </c>
      <c r="F113" s="22">
        <v>3.6111111111111115E-2</v>
      </c>
      <c r="G113" s="33">
        <v>662</v>
      </c>
      <c r="H113" s="35"/>
    </row>
    <row r="114" spans="1:8" x14ac:dyDescent="0.25">
      <c r="A114" s="33">
        <v>27</v>
      </c>
      <c r="B114" s="34" t="s">
        <v>135</v>
      </c>
      <c r="C114" s="34" t="s">
        <v>49</v>
      </c>
      <c r="D114" s="34"/>
      <c r="E114" s="34" t="s">
        <v>100</v>
      </c>
      <c r="F114" s="22">
        <v>3.6134259259259262E-2</v>
      </c>
      <c r="G114" s="33">
        <v>661</v>
      </c>
      <c r="H114" s="35"/>
    </row>
    <row r="115" spans="1:8" x14ac:dyDescent="0.25">
      <c r="A115" s="33">
        <v>28</v>
      </c>
      <c r="B115" s="34" t="s">
        <v>216</v>
      </c>
      <c r="C115" s="34" t="s">
        <v>116</v>
      </c>
      <c r="D115" s="34"/>
      <c r="E115" s="34" t="s">
        <v>65</v>
      </c>
      <c r="F115" s="22">
        <v>3.037037037037037E-2</v>
      </c>
      <c r="G115" s="33">
        <v>660</v>
      </c>
      <c r="H115" s="35"/>
    </row>
    <row r="116" spans="1:8" x14ac:dyDescent="0.25">
      <c r="A116" s="33">
        <v>29</v>
      </c>
      <c r="B116" s="34" t="s">
        <v>217</v>
      </c>
      <c r="C116" s="34" t="s">
        <v>116</v>
      </c>
      <c r="D116" s="34"/>
      <c r="E116" s="34" t="s">
        <v>93</v>
      </c>
      <c r="F116" s="22">
        <v>3.155092592592592E-2</v>
      </c>
      <c r="G116" s="33">
        <v>636</v>
      </c>
      <c r="H116" s="35"/>
    </row>
    <row r="117" spans="1:8" x14ac:dyDescent="0.25">
      <c r="A117" s="33">
        <v>30</v>
      </c>
      <c r="B117" s="34" t="s">
        <v>218</v>
      </c>
      <c r="C117" s="34" t="s">
        <v>47</v>
      </c>
      <c r="D117" s="34"/>
      <c r="E117" s="34" t="s">
        <v>100</v>
      </c>
      <c r="F117" s="22">
        <v>3.4131944444444444E-2</v>
      </c>
      <c r="G117" s="33">
        <v>636</v>
      </c>
      <c r="H117" s="35"/>
    </row>
    <row r="118" spans="1:8" x14ac:dyDescent="0.25">
      <c r="A118" s="33">
        <v>31</v>
      </c>
      <c r="B118" s="34" t="s">
        <v>21</v>
      </c>
      <c r="C118" s="34" t="s">
        <v>45</v>
      </c>
      <c r="D118" s="34"/>
      <c r="E118" s="34" t="s">
        <v>92</v>
      </c>
      <c r="F118" s="22">
        <v>3.0451388888888889E-2</v>
      </c>
      <c r="G118" s="33">
        <v>635</v>
      </c>
      <c r="H118" s="35"/>
    </row>
    <row r="119" spans="1:8" x14ac:dyDescent="0.25">
      <c r="A119" s="33">
        <v>32</v>
      </c>
      <c r="B119" s="34" t="s">
        <v>219</v>
      </c>
      <c r="C119" s="34" t="s">
        <v>46</v>
      </c>
      <c r="D119" s="34"/>
      <c r="E119" s="34" t="s">
        <v>99</v>
      </c>
      <c r="F119" s="22">
        <v>3.3009259259259259E-2</v>
      </c>
      <c r="G119" s="33">
        <v>631</v>
      </c>
      <c r="H119" s="35"/>
    </row>
    <row r="120" spans="1:8" x14ac:dyDescent="0.25">
      <c r="A120" s="33">
        <v>33</v>
      </c>
      <c r="B120" s="34" t="s">
        <v>220</v>
      </c>
      <c r="C120" s="34" t="s">
        <v>45</v>
      </c>
      <c r="D120" s="34"/>
      <c r="E120" s="34" t="s">
        <v>94</v>
      </c>
      <c r="F120" s="22">
        <v>3.1759259259259258E-2</v>
      </c>
      <c r="G120" s="33">
        <v>609</v>
      </c>
      <c r="H120" s="35"/>
    </row>
    <row r="121" spans="1:8" x14ac:dyDescent="0.25">
      <c r="A121" s="33">
        <v>34</v>
      </c>
      <c r="B121" s="34" t="s">
        <v>142</v>
      </c>
      <c r="C121" s="34" t="s">
        <v>116</v>
      </c>
      <c r="D121" s="34"/>
      <c r="E121" s="34" t="s">
        <v>74</v>
      </c>
      <c r="F121" s="22">
        <v>3.3020833333333333E-2</v>
      </c>
      <c r="G121" s="33">
        <v>607</v>
      </c>
      <c r="H121" s="35"/>
    </row>
    <row r="122" spans="1:8" x14ac:dyDescent="0.25">
      <c r="A122" s="33">
        <v>35</v>
      </c>
      <c r="B122" s="34" t="s">
        <v>221</v>
      </c>
      <c r="C122" s="34" t="s">
        <v>46</v>
      </c>
      <c r="D122" s="34"/>
      <c r="E122" s="34" t="s">
        <v>74</v>
      </c>
      <c r="F122" s="22">
        <v>3.4780092592592592E-2</v>
      </c>
      <c r="G122" s="33">
        <v>599</v>
      </c>
      <c r="H122" s="35"/>
    </row>
    <row r="123" spans="1:8" x14ac:dyDescent="0.25">
      <c r="A123" s="33">
        <v>36</v>
      </c>
      <c r="B123" s="34" t="s">
        <v>222</v>
      </c>
      <c r="C123" s="34" t="s">
        <v>116</v>
      </c>
      <c r="D123" s="34"/>
      <c r="E123" s="34" t="s">
        <v>74</v>
      </c>
      <c r="F123" s="22">
        <v>3.3715277777777775E-2</v>
      </c>
      <c r="G123" s="33">
        <v>595</v>
      </c>
      <c r="H123" s="35"/>
    </row>
    <row r="124" spans="1:8" x14ac:dyDescent="0.25">
      <c r="A124" s="33">
        <v>37</v>
      </c>
      <c r="B124" s="34" t="s">
        <v>223</v>
      </c>
      <c r="C124" s="34" t="s">
        <v>47</v>
      </c>
      <c r="D124" s="34"/>
      <c r="E124" s="34" t="s">
        <v>101</v>
      </c>
      <c r="F124" s="22">
        <v>3.8113425925925926E-2</v>
      </c>
      <c r="G124" s="33">
        <v>570</v>
      </c>
      <c r="H124" s="35"/>
    </row>
    <row r="125" spans="1:8" x14ac:dyDescent="0.25">
      <c r="A125" s="33">
        <v>38</v>
      </c>
      <c r="B125" s="34" t="s">
        <v>224</v>
      </c>
      <c r="C125" s="34" t="s">
        <v>147</v>
      </c>
      <c r="D125" s="34"/>
      <c r="E125" s="34" t="s">
        <v>106</v>
      </c>
      <c r="F125" s="22">
        <v>4.7766203703703707E-2</v>
      </c>
      <c r="G125" s="33">
        <v>565</v>
      </c>
      <c r="H125" s="35"/>
    </row>
    <row r="126" spans="1:8" x14ac:dyDescent="0.25">
      <c r="A126" s="33">
        <v>39</v>
      </c>
      <c r="B126" s="34" t="s">
        <v>148</v>
      </c>
      <c r="C126" s="34" t="s">
        <v>48</v>
      </c>
      <c r="D126" s="34"/>
      <c r="E126" s="34" t="s">
        <v>60</v>
      </c>
      <c r="F126" s="22">
        <v>4.2997685185185187E-2</v>
      </c>
      <c r="G126" s="33">
        <v>528</v>
      </c>
      <c r="H126" s="35"/>
    </row>
  </sheetData>
  <sortState ref="B75:G85">
    <sortCondition ref="F75:F85"/>
  </sortState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68"/>
  <sheetViews>
    <sheetView workbookViewId="0">
      <selection activeCell="D56" sqref="D56:E68"/>
    </sheetView>
  </sheetViews>
  <sheetFormatPr defaultRowHeight="15" x14ac:dyDescent="0.25"/>
  <cols>
    <col min="1" max="1" width="4.7109375" style="3" customWidth="1"/>
    <col min="2" max="2" width="25.42578125" style="3" customWidth="1"/>
    <col min="3" max="3" width="9.140625" style="3"/>
    <col min="4" max="4" width="4.7109375" style="3" customWidth="1"/>
    <col min="5" max="5" width="27.42578125" style="3" customWidth="1"/>
    <col min="6" max="6" width="8.5703125" style="3" customWidth="1"/>
    <col min="257" max="257" width="4.7109375" customWidth="1"/>
    <col min="258" max="258" width="25.42578125" customWidth="1"/>
    <col min="260" max="260" width="4.7109375" customWidth="1"/>
    <col min="261" max="261" width="27.42578125" customWidth="1"/>
    <col min="262" max="262" width="8.5703125" customWidth="1"/>
    <col min="513" max="513" width="4.7109375" customWidth="1"/>
    <col min="514" max="514" width="25.42578125" customWidth="1"/>
    <col min="516" max="516" width="4.7109375" customWidth="1"/>
    <col min="517" max="517" width="27.42578125" customWidth="1"/>
    <col min="518" max="518" width="8.5703125" customWidth="1"/>
    <col min="769" max="769" width="4.7109375" customWidth="1"/>
    <col min="770" max="770" width="25.42578125" customWidth="1"/>
    <col min="772" max="772" width="4.7109375" customWidth="1"/>
    <col min="773" max="773" width="27.42578125" customWidth="1"/>
    <col min="774" max="774" width="8.5703125" customWidth="1"/>
    <col min="1025" max="1025" width="4.7109375" customWidth="1"/>
    <col min="1026" max="1026" width="25.42578125" customWidth="1"/>
    <col min="1028" max="1028" width="4.7109375" customWidth="1"/>
    <col min="1029" max="1029" width="27.42578125" customWidth="1"/>
    <col min="1030" max="1030" width="8.5703125" customWidth="1"/>
    <col min="1281" max="1281" width="4.7109375" customWidth="1"/>
    <col min="1282" max="1282" width="25.42578125" customWidth="1"/>
    <col min="1284" max="1284" width="4.7109375" customWidth="1"/>
    <col min="1285" max="1285" width="27.42578125" customWidth="1"/>
    <col min="1286" max="1286" width="8.5703125" customWidth="1"/>
    <col min="1537" max="1537" width="4.7109375" customWidth="1"/>
    <col min="1538" max="1538" width="25.42578125" customWidth="1"/>
    <col min="1540" max="1540" width="4.7109375" customWidth="1"/>
    <col min="1541" max="1541" width="27.42578125" customWidth="1"/>
    <col min="1542" max="1542" width="8.5703125" customWidth="1"/>
    <col min="1793" max="1793" width="4.7109375" customWidth="1"/>
    <col min="1794" max="1794" width="25.42578125" customWidth="1"/>
    <col min="1796" max="1796" width="4.7109375" customWidth="1"/>
    <col min="1797" max="1797" width="27.42578125" customWidth="1"/>
    <col min="1798" max="1798" width="8.5703125" customWidth="1"/>
    <col min="2049" max="2049" width="4.7109375" customWidth="1"/>
    <col min="2050" max="2050" width="25.42578125" customWidth="1"/>
    <col min="2052" max="2052" width="4.7109375" customWidth="1"/>
    <col min="2053" max="2053" width="27.42578125" customWidth="1"/>
    <col min="2054" max="2054" width="8.5703125" customWidth="1"/>
    <col min="2305" max="2305" width="4.7109375" customWidth="1"/>
    <col min="2306" max="2306" width="25.42578125" customWidth="1"/>
    <col min="2308" max="2308" width="4.7109375" customWidth="1"/>
    <col min="2309" max="2309" width="27.42578125" customWidth="1"/>
    <col min="2310" max="2310" width="8.5703125" customWidth="1"/>
    <col min="2561" max="2561" width="4.7109375" customWidth="1"/>
    <col min="2562" max="2562" width="25.42578125" customWidth="1"/>
    <col min="2564" max="2564" width="4.7109375" customWidth="1"/>
    <col min="2565" max="2565" width="27.42578125" customWidth="1"/>
    <col min="2566" max="2566" width="8.5703125" customWidth="1"/>
    <col min="2817" max="2817" width="4.7109375" customWidth="1"/>
    <col min="2818" max="2818" width="25.42578125" customWidth="1"/>
    <col min="2820" max="2820" width="4.7109375" customWidth="1"/>
    <col min="2821" max="2821" width="27.42578125" customWidth="1"/>
    <col min="2822" max="2822" width="8.5703125" customWidth="1"/>
    <col min="3073" max="3073" width="4.7109375" customWidth="1"/>
    <col min="3074" max="3074" width="25.42578125" customWidth="1"/>
    <col min="3076" max="3076" width="4.7109375" customWidth="1"/>
    <col min="3077" max="3077" width="27.42578125" customWidth="1"/>
    <col min="3078" max="3078" width="8.5703125" customWidth="1"/>
    <col min="3329" max="3329" width="4.7109375" customWidth="1"/>
    <col min="3330" max="3330" width="25.42578125" customWidth="1"/>
    <col min="3332" max="3332" width="4.7109375" customWidth="1"/>
    <col min="3333" max="3333" width="27.42578125" customWidth="1"/>
    <col min="3334" max="3334" width="8.5703125" customWidth="1"/>
    <col min="3585" max="3585" width="4.7109375" customWidth="1"/>
    <col min="3586" max="3586" width="25.42578125" customWidth="1"/>
    <col min="3588" max="3588" width="4.7109375" customWidth="1"/>
    <col min="3589" max="3589" width="27.42578125" customWidth="1"/>
    <col min="3590" max="3590" width="8.5703125" customWidth="1"/>
    <col min="3841" max="3841" width="4.7109375" customWidth="1"/>
    <col min="3842" max="3842" width="25.42578125" customWidth="1"/>
    <col min="3844" max="3844" width="4.7109375" customWidth="1"/>
    <col min="3845" max="3845" width="27.42578125" customWidth="1"/>
    <col min="3846" max="3846" width="8.5703125" customWidth="1"/>
    <col min="4097" max="4097" width="4.7109375" customWidth="1"/>
    <col min="4098" max="4098" width="25.42578125" customWidth="1"/>
    <col min="4100" max="4100" width="4.7109375" customWidth="1"/>
    <col min="4101" max="4101" width="27.42578125" customWidth="1"/>
    <col min="4102" max="4102" width="8.5703125" customWidth="1"/>
    <col min="4353" max="4353" width="4.7109375" customWidth="1"/>
    <col min="4354" max="4354" width="25.42578125" customWidth="1"/>
    <col min="4356" max="4356" width="4.7109375" customWidth="1"/>
    <col min="4357" max="4357" width="27.42578125" customWidth="1"/>
    <col min="4358" max="4358" width="8.5703125" customWidth="1"/>
    <col min="4609" max="4609" width="4.7109375" customWidth="1"/>
    <col min="4610" max="4610" width="25.42578125" customWidth="1"/>
    <col min="4612" max="4612" width="4.7109375" customWidth="1"/>
    <col min="4613" max="4613" width="27.42578125" customWidth="1"/>
    <col min="4614" max="4614" width="8.5703125" customWidth="1"/>
    <col min="4865" max="4865" width="4.7109375" customWidth="1"/>
    <col min="4866" max="4866" width="25.42578125" customWidth="1"/>
    <col min="4868" max="4868" width="4.7109375" customWidth="1"/>
    <col min="4869" max="4869" width="27.42578125" customWidth="1"/>
    <col min="4870" max="4870" width="8.5703125" customWidth="1"/>
    <col min="5121" max="5121" width="4.7109375" customWidth="1"/>
    <col min="5122" max="5122" width="25.42578125" customWidth="1"/>
    <col min="5124" max="5124" width="4.7109375" customWidth="1"/>
    <col min="5125" max="5125" width="27.42578125" customWidth="1"/>
    <col min="5126" max="5126" width="8.5703125" customWidth="1"/>
    <col min="5377" max="5377" width="4.7109375" customWidth="1"/>
    <col min="5378" max="5378" width="25.42578125" customWidth="1"/>
    <col min="5380" max="5380" width="4.7109375" customWidth="1"/>
    <col min="5381" max="5381" width="27.42578125" customWidth="1"/>
    <col min="5382" max="5382" width="8.5703125" customWidth="1"/>
    <col min="5633" max="5633" width="4.7109375" customWidth="1"/>
    <col min="5634" max="5634" width="25.42578125" customWidth="1"/>
    <col min="5636" max="5636" width="4.7109375" customWidth="1"/>
    <col min="5637" max="5637" width="27.42578125" customWidth="1"/>
    <col min="5638" max="5638" width="8.5703125" customWidth="1"/>
    <col min="5889" max="5889" width="4.7109375" customWidth="1"/>
    <col min="5890" max="5890" width="25.42578125" customWidth="1"/>
    <col min="5892" max="5892" width="4.7109375" customWidth="1"/>
    <col min="5893" max="5893" width="27.42578125" customWidth="1"/>
    <col min="5894" max="5894" width="8.5703125" customWidth="1"/>
    <col min="6145" max="6145" width="4.7109375" customWidth="1"/>
    <col min="6146" max="6146" width="25.42578125" customWidth="1"/>
    <col min="6148" max="6148" width="4.7109375" customWidth="1"/>
    <col min="6149" max="6149" width="27.42578125" customWidth="1"/>
    <col min="6150" max="6150" width="8.5703125" customWidth="1"/>
    <col min="6401" max="6401" width="4.7109375" customWidth="1"/>
    <col min="6402" max="6402" width="25.42578125" customWidth="1"/>
    <col min="6404" max="6404" width="4.7109375" customWidth="1"/>
    <col min="6405" max="6405" width="27.42578125" customWidth="1"/>
    <col min="6406" max="6406" width="8.5703125" customWidth="1"/>
    <col min="6657" max="6657" width="4.7109375" customWidth="1"/>
    <col min="6658" max="6658" width="25.42578125" customWidth="1"/>
    <col min="6660" max="6660" width="4.7109375" customWidth="1"/>
    <col min="6661" max="6661" width="27.42578125" customWidth="1"/>
    <col min="6662" max="6662" width="8.5703125" customWidth="1"/>
    <col min="6913" max="6913" width="4.7109375" customWidth="1"/>
    <col min="6914" max="6914" width="25.42578125" customWidth="1"/>
    <col min="6916" max="6916" width="4.7109375" customWidth="1"/>
    <col min="6917" max="6917" width="27.42578125" customWidth="1"/>
    <col min="6918" max="6918" width="8.5703125" customWidth="1"/>
    <col min="7169" max="7169" width="4.7109375" customWidth="1"/>
    <col min="7170" max="7170" width="25.42578125" customWidth="1"/>
    <col min="7172" max="7172" width="4.7109375" customWidth="1"/>
    <col min="7173" max="7173" width="27.42578125" customWidth="1"/>
    <col min="7174" max="7174" width="8.5703125" customWidth="1"/>
    <col min="7425" max="7425" width="4.7109375" customWidth="1"/>
    <col min="7426" max="7426" width="25.42578125" customWidth="1"/>
    <col min="7428" max="7428" width="4.7109375" customWidth="1"/>
    <col min="7429" max="7429" width="27.42578125" customWidth="1"/>
    <col min="7430" max="7430" width="8.5703125" customWidth="1"/>
    <col min="7681" max="7681" width="4.7109375" customWidth="1"/>
    <col min="7682" max="7682" width="25.42578125" customWidth="1"/>
    <col min="7684" max="7684" width="4.7109375" customWidth="1"/>
    <col min="7685" max="7685" width="27.42578125" customWidth="1"/>
    <col min="7686" max="7686" width="8.5703125" customWidth="1"/>
    <col min="7937" max="7937" width="4.7109375" customWidth="1"/>
    <col min="7938" max="7938" width="25.42578125" customWidth="1"/>
    <col min="7940" max="7940" width="4.7109375" customWidth="1"/>
    <col min="7941" max="7941" width="27.42578125" customWidth="1"/>
    <col min="7942" max="7942" width="8.5703125" customWidth="1"/>
    <col min="8193" max="8193" width="4.7109375" customWidth="1"/>
    <col min="8194" max="8194" width="25.42578125" customWidth="1"/>
    <col min="8196" max="8196" width="4.7109375" customWidth="1"/>
    <col min="8197" max="8197" width="27.42578125" customWidth="1"/>
    <col min="8198" max="8198" width="8.5703125" customWidth="1"/>
    <col min="8449" max="8449" width="4.7109375" customWidth="1"/>
    <col min="8450" max="8450" width="25.42578125" customWidth="1"/>
    <col min="8452" max="8452" width="4.7109375" customWidth="1"/>
    <col min="8453" max="8453" width="27.42578125" customWidth="1"/>
    <col min="8454" max="8454" width="8.5703125" customWidth="1"/>
    <col min="8705" max="8705" width="4.7109375" customWidth="1"/>
    <col min="8706" max="8706" width="25.42578125" customWidth="1"/>
    <col min="8708" max="8708" width="4.7109375" customWidth="1"/>
    <col min="8709" max="8709" width="27.42578125" customWidth="1"/>
    <col min="8710" max="8710" width="8.5703125" customWidth="1"/>
    <col min="8961" max="8961" width="4.7109375" customWidth="1"/>
    <col min="8962" max="8962" width="25.42578125" customWidth="1"/>
    <col min="8964" max="8964" width="4.7109375" customWidth="1"/>
    <col min="8965" max="8965" width="27.42578125" customWidth="1"/>
    <col min="8966" max="8966" width="8.5703125" customWidth="1"/>
    <col min="9217" max="9217" width="4.7109375" customWidth="1"/>
    <col min="9218" max="9218" width="25.42578125" customWidth="1"/>
    <col min="9220" max="9220" width="4.7109375" customWidth="1"/>
    <col min="9221" max="9221" width="27.42578125" customWidth="1"/>
    <col min="9222" max="9222" width="8.5703125" customWidth="1"/>
    <col min="9473" max="9473" width="4.7109375" customWidth="1"/>
    <col min="9474" max="9474" width="25.42578125" customWidth="1"/>
    <col min="9476" max="9476" width="4.7109375" customWidth="1"/>
    <col min="9477" max="9477" width="27.42578125" customWidth="1"/>
    <col min="9478" max="9478" width="8.5703125" customWidth="1"/>
    <col min="9729" max="9729" width="4.7109375" customWidth="1"/>
    <col min="9730" max="9730" width="25.42578125" customWidth="1"/>
    <col min="9732" max="9732" width="4.7109375" customWidth="1"/>
    <col min="9733" max="9733" width="27.42578125" customWidth="1"/>
    <col min="9734" max="9734" width="8.5703125" customWidth="1"/>
    <col min="9985" max="9985" width="4.7109375" customWidth="1"/>
    <col min="9986" max="9986" width="25.42578125" customWidth="1"/>
    <col min="9988" max="9988" width="4.7109375" customWidth="1"/>
    <col min="9989" max="9989" width="27.42578125" customWidth="1"/>
    <col min="9990" max="9990" width="8.5703125" customWidth="1"/>
    <col min="10241" max="10241" width="4.7109375" customWidth="1"/>
    <col min="10242" max="10242" width="25.42578125" customWidth="1"/>
    <col min="10244" max="10244" width="4.7109375" customWidth="1"/>
    <col min="10245" max="10245" width="27.42578125" customWidth="1"/>
    <col min="10246" max="10246" width="8.5703125" customWidth="1"/>
    <col min="10497" max="10497" width="4.7109375" customWidth="1"/>
    <col min="10498" max="10498" width="25.42578125" customWidth="1"/>
    <col min="10500" max="10500" width="4.7109375" customWidth="1"/>
    <col min="10501" max="10501" width="27.42578125" customWidth="1"/>
    <col min="10502" max="10502" width="8.5703125" customWidth="1"/>
    <col min="10753" max="10753" width="4.7109375" customWidth="1"/>
    <col min="10754" max="10754" width="25.42578125" customWidth="1"/>
    <col min="10756" max="10756" width="4.7109375" customWidth="1"/>
    <col min="10757" max="10757" width="27.42578125" customWidth="1"/>
    <col min="10758" max="10758" width="8.5703125" customWidth="1"/>
    <col min="11009" max="11009" width="4.7109375" customWidth="1"/>
    <col min="11010" max="11010" width="25.42578125" customWidth="1"/>
    <col min="11012" max="11012" width="4.7109375" customWidth="1"/>
    <col min="11013" max="11013" width="27.42578125" customWidth="1"/>
    <col min="11014" max="11014" width="8.5703125" customWidth="1"/>
    <col min="11265" max="11265" width="4.7109375" customWidth="1"/>
    <col min="11266" max="11266" width="25.42578125" customWidth="1"/>
    <col min="11268" max="11268" width="4.7109375" customWidth="1"/>
    <col min="11269" max="11269" width="27.42578125" customWidth="1"/>
    <col min="11270" max="11270" width="8.5703125" customWidth="1"/>
    <col min="11521" max="11521" width="4.7109375" customWidth="1"/>
    <col min="11522" max="11522" width="25.42578125" customWidth="1"/>
    <col min="11524" max="11524" width="4.7109375" customWidth="1"/>
    <col min="11525" max="11525" width="27.42578125" customWidth="1"/>
    <col min="11526" max="11526" width="8.5703125" customWidth="1"/>
    <col min="11777" max="11777" width="4.7109375" customWidth="1"/>
    <col min="11778" max="11778" width="25.42578125" customWidth="1"/>
    <col min="11780" max="11780" width="4.7109375" customWidth="1"/>
    <col min="11781" max="11781" width="27.42578125" customWidth="1"/>
    <col min="11782" max="11782" width="8.5703125" customWidth="1"/>
    <col min="12033" max="12033" width="4.7109375" customWidth="1"/>
    <col min="12034" max="12034" width="25.42578125" customWidth="1"/>
    <col min="12036" max="12036" width="4.7109375" customWidth="1"/>
    <col min="12037" max="12037" width="27.42578125" customWidth="1"/>
    <col min="12038" max="12038" width="8.5703125" customWidth="1"/>
    <col min="12289" max="12289" width="4.7109375" customWidth="1"/>
    <col min="12290" max="12290" width="25.42578125" customWidth="1"/>
    <col min="12292" max="12292" width="4.7109375" customWidth="1"/>
    <col min="12293" max="12293" width="27.42578125" customWidth="1"/>
    <col min="12294" max="12294" width="8.5703125" customWidth="1"/>
    <col min="12545" max="12545" width="4.7109375" customWidth="1"/>
    <col min="12546" max="12546" width="25.42578125" customWidth="1"/>
    <col min="12548" max="12548" width="4.7109375" customWidth="1"/>
    <col min="12549" max="12549" width="27.42578125" customWidth="1"/>
    <col min="12550" max="12550" width="8.5703125" customWidth="1"/>
    <col min="12801" max="12801" width="4.7109375" customWidth="1"/>
    <col min="12802" max="12802" width="25.42578125" customWidth="1"/>
    <col min="12804" max="12804" width="4.7109375" customWidth="1"/>
    <col min="12805" max="12805" width="27.42578125" customWidth="1"/>
    <col min="12806" max="12806" width="8.5703125" customWidth="1"/>
    <col min="13057" max="13057" width="4.7109375" customWidth="1"/>
    <col min="13058" max="13058" width="25.42578125" customWidth="1"/>
    <col min="13060" max="13060" width="4.7109375" customWidth="1"/>
    <col min="13061" max="13061" width="27.42578125" customWidth="1"/>
    <col min="13062" max="13062" width="8.5703125" customWidth="1"/>
    <col min="13313" max="13313" width="4.7109375" customWidth="1"/>
    <col min="13314" max="13314" width="25.42578125" customWidth="1"/>
    <col min="13316" max="13316" width="4.7109375" customWidth="1"/>
    <col min="13317" max="13317" width="27.42578125" customWidth="1"/>
    <col min="13318" max="13318" width="8.5703125" customWidth="1"/>
    <col min="13569" max="13569" width="4.7109375" customWidth="1"/>
    <col min="13570" max="13570" width="25.42578125" customWidth="1"/>
    <col min="13572" max="13572" width="4.7109375" customWidth="1"/>
    <col min="13573" max="13573" width="27.42578125" customWidth="1"/>
    <col min="13574" max="13574" width="8.5703125" customWidth="1"/>
    <col min="13825" max="13825" width="4.7109375" customWidth="1"/>
    <col min="13826" max="13826" width="25.42578125" customWidth="1"/>
    <col min="13828" max="13828" width="4.7109375" customWidth="1"/>
    <col min="13829" max="13829" width="27.42578125" customWidth="1"/>
    <col min="13830" max="13830" width="8.5703125" customWidth="1"/>
    <col min="14081" max="14081" width="4.7109375" customWidth="1"/>
    <col min="14082" max="14082" width="25.42578125" customWidth="1"/>
    <col min="14084" max="14084" width="4.7109375" customWidth="1"/>
    <col min="14085" max="14085" width="27.42578125" customWidth="1"/>
    <col min="14086" max="14086" width="8.5703125" customWidth="1"/>
    <col min="14337" max="14337" width="4.7109375" customWidth="1"/>
    <col min="14338" max="14338" width="25.42578125" customWidth="1"/>
    <col min="14340" max="14340" width="4.7109375" customWidth="1"/>
    <col min="14341" max="14341" width="27.42578125" customWidth="1"/>
    <col min="14342" max="14342" width="8.5703125" customWidth="1"/>
    <col min="14593" max="14593" width="4.7109375" customWidth="1"/>
    <col min="14594" max="14594" width="25.42578125" customWidth="1"/>
    <col min="14596" max="14596" width="4.7109375" customWidth="1"/>
    <col min="14597" max="14597" width="27.42578125" customWidth="1"/>
    <col min="14598" max="14598" width="8.5703125" customWidth="1"/>
    <col min="14849" max="14849" width="4.7109375" customWidth="1"/>
    <col min="14850" max="14850" width="25.42578125" customWidth="1"/>
    <col min="14852" max="14852" width="4.7109375" customWidth="1"/>
    <col min="14853" max="14853" width="27.42578125" customWidth="1"/>
    <col min="14854" max="14854" width="8.5703125" customWidth="1"/>
    <col min="15105" max="15105" width="4.7109375" customWidth="1"/>
    <col min="15106" max="15106" width="25.42578125" customWidth="1"/>
    <col min="15108" max="15108" width="4.7109375" customWidth="1"/>
    <col min="15109" max="15109" width="27.42578125" customWidth="1"/>
    <col min="15110" max="15110" width="8.5703125" customWidth="1"/>
    <col min="15361" max="15361" width="4.7109375" customWidth="1"/>
    <col min="15362" max="15362" width="25.42578125" customWidth="1"/>
    <col min="15364" max="15364" width="4.7109375" customWidth="1"/>
    <col min="15365" max="15365" width="27.42578125" customWidth="1"/>
    <col min="15366" max="15366" width="8.5703125" customWidth="1"/>
    <col min="15617" max="15617" width="4.7109375" customWidth="1"/>
    <col min="15618" max="15618" width="25.42578125" customWidth="1"/>
    <col min="15620" max="15620" width="4.7109375" customWidth="1"/>
    <col min="15621" max="15621" width="27.42578125" customWidth="1"/>
    <col min="15622" max="15622" width="8.5703125" customWidth="1"/>
    <col min="15873" max="15873" width="4.7109375" customWidth="1"/>
    <col min="15874" max="15874" width="25.42578125" customWidth="1"/>
    <col min="15876" max="15876" width="4.7109375" customWidth="1"/>
    <col min="15877" max="15877" width="27.42578125" customWidth="1"/>
    <col min="15878" max="15878" width="8.5703125" customWidth="1"/>
    <col min="16129" max="16129" width="4.7109375" customWidth="1"/>
    <col min="16130" max="16130" width="25.42578125" customWidth="1"/>
    <col min="16132" max="16132" width="4.7109375" customWidth="1"/>
    <col min="16133" max="16133" width="27.42578125" customWidth="1"/>
    <col min="16134" max="16134" width="8.5703125" customWidth="1"/>
  </cols>
  <sheetData>
    <row r="1" spans="1:8" ht="41.25" customHeight="1" x14ac:dyDescent="0.3">
      <c r="A1" s="72" t="s">
        <v>0</v>
      </c>
      <c r="B1" s="72"/>
      <c r="C1" s="72"/>
      <c r="D1" s="72"/>
      <c r="E1" s="72"/>
      <c r="F1" s="72"/>
      <c r="G1" s="72"/>
      <c r="H1" s="72"/>
    </row>
    <row r="2" spans="1:8" ht="14.25" customHeight="1" x14ac:dyDescent="0.25">
      <c r="A2" s="1"/>
      <c r="B2" s="1"/>
      <c r="C2" s="1"/>
      <c r="D2" s="1"/>
      <c r="E2" s="71" t="s">
        <v>1</v>
      </c>
      <c r="F2" s="71"/>
      <c r="G2" s="36"/>
      <c r="H2" s="36"/>
    </row>
    <row r="3" spans="1:8" x14ac:dyDescent="0.25">
      <c r="A3" s="1" t="s">
        <v>2</v>
      </c>
      <c r="B3" s="1" t="s">
        <v>3</v>
      </c>
      <c r="C3" s="32" t="s">
        <v>4</v>
      </c>
      <c r="D3" s="1" t="s">
        <v>5</v>
      </c>
      <c r="E3" s="1" t="s">
        <v>6</v>
      </c>
      <c r="F3" s="1" t="s">
        <v>7</v>
      </c>
      <c r="G3" s="36"/>
      <c r="H3" s="36"/>
    </row>
    <row r="4" spans="1:8" x14ac:dyDescent="0.25">
      <c r="A4" s="2">
        <f t="shared" ref="A4:A23" si="0">RANK(F4,$F$4:$F$23,1)</f>
        <v>1</v>
      </c>
      <c r="B4" s="3" t="s">
        <v>8</v>
      </c>
      <c r="C4" s="3">
        <v>1987</v>
      </c>
      <c r="D4" s="3" t="s">
        <v>9</v>
      </c>
      <c r="E4" s="3" t="s">
        <v>10</v>
      </c>
      <c r="F4" s="4">
        <v>5.0810185185185186E-3</v>
      </c>
    </row>
    <row r="5" spans="1:8" x14ac:dyDescent="0.25">
      <c r="A5" s="2">
        <f t="shared" si="0"/>
        <v>2</v>
      </c>
      <c r="B5" s="3" t="s">
        <v>11</v>
      </c>
      <c r="C5" s="3">
        <v>1975</v>
      </c>
      <c r="D5" s="3" t="s">
        <v>9</v>
      </c>
      <c r="E5" s="3" t="s">
        <v>10</v>
      </c>
      <c r="F5" s="4">
        <v>5.6782407407407406E-3</v>
      </c>
    </row>
    <row r="6" spans="1:8" x14ac:dyDescent="0.25">
      <c r="A6" s="2">
        <f t="shared" si="0"/>
        <v>3</v>
      </c>
      <c r="B6" s="3" t="s">
        <v>12</v>
      </c>
      <c r="C6" s="3">
        <v>1971</v>
      </c>
      <c r="D6" s="3" t="s">
        <v>13</v>
      </c>
      <c r="E6" s="3" t="s">
        <v>14</v>
      </c>
      <c r="F6" s="4">
        <v>5.7546296296296304E-3</v>
      </c>
    </row>
    <row r="7" spans="1:8" x14ac:dyDescent="0.25">
      <c r="A7" s="2">
        <f t="shared" si="0"/>
        <v>4</v>
      </c>
      <c r="B7" s="3" t="s">
        <v>15</v>
      </c>
      <c r="C7" s="3">
        <v>1971</v>
      </c>
      <c r="D7" s="3" t="s">
        <v>13</v>
      </c>
      <c r="E7" s="3" t="s">
        <v>10</v>
      </c>
      <c r="F7" s="4">
        <v>5.8819444444444457E-3</v>
      </c>
    </row>
    <row r="8" spans="1:8" x14ac:dyDescent="0.25">
      <c r="A8" s="2">
        <f t="shared" si="0"/>
        <v>5</v>
      </c>
      <c r="B8" s="3" t="s">
        <v>16</v>
      </c>
      <c r="C8" s="3">
        <v>1978</v>
      </c>
      <c r="D8" s="3" t="s">
        <v>9</v>
      </c>
      <c r="E8" s="3" t="s">
        <v>10</v>
      </c>
      <c r="F8" s="4">
        <v>5.9421296296296297E-3</v>
      </c>
    </row>
    <row r="9" spans="1:8" x14ac:dyDescent="0.25">
      <c r="A9" s="2">
        <f t="shared" si="0"/>
        <v>6</v>
      </c>
      <c r="B9" s="3" t="s">
        <v>17</v>
      </c>
      <c r="C9" s="3">
        <v>1960</v>
      </c>
      <c r="D9" s="3" t="s">
        <v>18</v>
      </c>
      <c r="E9" s="3" t="s">
        <v>10</v>
      </c>
      <c r="F9" s="4">
        <v>6.2708333333333331E-3</v>
      </c>
    </row>
    <row r="10" spans="1:8" x14ac:dyDescent="0.25">
      <c r="A10" s="2">
        <f t="shared" si="0"/>
        <v>7</v>
      </c>
      <c r="B10" s="3" t="s">
        <v>19</v>
      </c>
      <c r="C10" s="3">
        <v>1980</v>
      </c>
      <c r="D10" s="3" t="s">
        <v>9</v>
      </c>
      <c r="F10" s="4">
        <v>6.7708333333333336E-3</v>
      </c>
    </row>
    <row r="11" spans="1:8" x14ac:dyDescent="0.25">
      <c r="A11" s="2">
        <f t="shared" si="0"/>
        <v>8</v>
      </c>
      <c r="B11" s="3" t="s">
        <v>20</v>
      </c>
      <c r="C11" s="3">
        <v>1953</v>
      </c>
      <c r="D11" s="3" t="s">
        <v>18</v>
      </c>
      <c r="E11" s="3" t="s">
        <v>10</v>
      </c>
      <c r="F11" s="4">
        <v>6.797453703703704E-3</v>
      </c>
    </row>
    <row r="12" spans="1:8" x14ac:dyDescent="0.25">
      <c r="A12" s="2">
        <f t="shared" si="0"/>
        <v>9</v>
      </c>
      <c r="B12" s="3" t="s">
        <v>21</v>
      </c>
      <c r="C12" s="3">
        <v>1970</v>
      </c>
      <c r="D12" s="3" t="s">
        <v>13</v>
      </c>
      <c r="E12" s="3" t="s">
        <v>22</v>
      </c>
      <c r="F12" s="4">
        <v>6.9629629629629633E-3</v>
      </c>
    </row>
    <row r="13" spans="1:8" x14ac:dyDescent="0.25">
      <c r="A13" s="2">
        <f t="shared" si="0"/>
        <v>10</v>
      </c>
      <c r="B13" s="3" t="s">
        <v>23</v>
      </c>
      <c r="C13" s="3">
        <v>1958</v>
      </c>
      <c r="D13" s="3" t="s">
        <v>18</v>
      </c>
      <c r="E13" s="3" t="s">
        <v>24</v>
      </c>
      <c r="F13" s="4">
        <v>7.2106481481481475E-3</v>
      </c>
    </row>
    <row r="14" spans="1:8" x14ac:dyDescent="0.25">
      <c r="A14" s="2">
        <f t="shared" si="0"/>
        <v>11</v>
      </c>
      <c r="B14" s="3" t="s">
        <v>25</v>
      </c>
      <c r="C14" s="3">
        <v>1952</v>
      </c>
      <c r="D14" s="3" t="s">
        <v>26</v>
      </c>
      <c r="E14" s="3" t="s">
        <v>10</v>
      </c>
      <c r="F14" s="4">
        <v>7.2453703703703708E-3</v>
      </c>
    </row>
    <row r="15" spans="1:8" x14ac:dyDescent="0.25">
      <c r="A15" s="2">
        <f t="shared" si="0"/>
        <v>12</v>
      </c>
      <c r="B15" s="3" t="s">
        <v>27</v>
      </c>
      <c r="C15" s="3">
        <v>1974</v>
      </c>
      <c r="D15" s="3" t="s">
        <v>28</v>
      </c>
      <c r="E15" s="3" t="s">
        <v>10</v>
      </c>
      <c r="F15" s="4">
        <v>7.2847222222222228E-3</v>
      </c>
    </row>
    <row r="16" spans="1:8" x14ac:dyDescent="0.25">
      <c r="A16" s="2">
        <f t="shared" si="0"/>
        <v>13</v>
      </c>
      <c r="B16" s="3" t="s">
        <v>29</v>
      </c>
      <c r="C16" s="3">
        <v>1951</v>
      </c>
      <c r="D16" s="3" t="s">
        <v>26</v>
      </c>
      <c r="E16" s="3" t="s">
        <v>10</v>
      </c>
      <c r="F16" s="4">
        <v>7.3819444444444444E-3</v>
      </c>
    </row>
    <row r="17" spans="1:8" x14ac:dyDescent="0.25">
      <c r="A17" s="2">
        <f t="shared" si="0"/>
        <v>14</v>
      </c>
      <c r="B17" s="3" t="s">
        <v>30</v>
      </c>
      <c r="C17" s="3">
        <v>1950</v>
      </c>
      <c r="D17" s="3" t="s">
        <v>26</v>
      </c>
      <c r="E17" s="3" t="s">
        <v>10</v>
      </c>
      <c r="F17" s="4">
        <v>7.4791666666666661E-3</v>
      </c>
    </row>
    <row r="18" spans="1:8" x14ac:dyDescent="0.25">
      <c r="A18" s="2">
        <f t="shared" si="0"/>
        <v>15</v>
      </c>
      <c r="B18" s="3" t="s">
        <v>31</v>
      </c>
      <c r="C18" s="3">
        <v>1969</v>
      </c>
      <c r="D18" s="3" t="s">
        <v>13</v>
      </c>
      <c r="E18" s="3" t="s">
        <v>32</v>
      </c>
      <c r="F18" s="4">
        <v>7.5451388888888894E-3</v>
      </c>
    </row>
    <row r="19" spans="1:8" x14ac:dyDescent="0.25">
      <c r="A19" s="2">
        <f t="shared" si="0"/>
        <v>16</v>
      </c>
      <c r="B19" s="3" t="s">
        <v>33</v>
      </c>
      <c r="C19" s="3">
        <v>1987</v>
      </c>
      <c r="D19" s="3" t="s">
        <v>28</v>
      </c>
      <c r="E19" s="3" t="s">
        <v>34</v>
      </c>
      <c r="F19" s="4">
        <v>7.8067129629629632E-3</v>
      </c>
    </row>
    <row r="20" spans="1:8" x14ac:dyDescent="0.25">
      <c r="A20" s="2">
        <f t="shared" si="0"/>
        <v>17</v>
      </c>
      <c r="B20" s="3" t="s">
        <v>35</v>
      </c>
      <c r="C20" s="3">
        <v>1981</v>
      </c>
      <c r="D20" s="3" t="s">
        <v>9</v>
      </c>
      <c r="E20" s="3" t="s">
        <v>36</v>
      </c>
      <c r="F20" s="4">
        <v>8.0486111111111105E-3</v>
      </c>
    </row>
    <row r="21" spans="1:8" x14ac:dyDescent="0.25">
      <c r="A21" s="2">
        <f t="shared" si="0"/>
        <v>18</v>
      </c>
      <c r="B21" s="3" t="s">
        <v>37</v>
      </c>
      <c r="C21" s="3">
        <v>1955</v>
      </c>
      <c r="D21" s="3" t="s">
        <v>18</v>
      </c>
      <c r="E21" s="3" t="s">
        <v>10</v>
      </c>
      <c r="F21" s="4">
        <v>8.355324074074074E-3</v>
      </c>
    </row>
    <row r="22" spans="1:8" x14ac:dyDescent="0.25">
      <c r="A22" s="2">
        <f t="shared" si="0"/>
        <v>19</v>
      </c>
      <c r="B22" s="3" t="s">
        <v>38</v>
      </c>
      <c r="C22" s="3">
        <v>1961</v>
      </c>
      <c r="D22" s="3" t="s">
        <v>18</v>
      </c>
      <c r="E22" s="3" t="s">
        <v>36</v>
      </c>
      <c r="F22" s="4">
        <v>8.7824074074074072E-3</v>
      </c>
    </row>
    <row r="23" spans="1:8" x14ac:dyDescent="0.25">
      <c r="A23" s="2">
        <f t="shared" si="0"/>
        <v>20</v>
      </c>
      <c r="B23" s="3" t="s">
        <v>39</v>
      </c>
      <c r="C23" s="3">
        <v>1945</v>
      </c>
      <c r="D23" s="3" t="s">
        <v>26</v>
      </c>
      <c r="E23" s="3" t="s">
        <v>10</v>
      </c>
      <c r="F23" s="4">
        <v>9.2465277777777771E-3</v>
      </c>
    </row>
    <row r="24" spans="1:8" x14ac:dyDescent="0.25">
      <c r="A24" s="2"/>
    </row>
    <row r="25" spans="1:8" x14ac:dyDescent="0.25">
      <c r="A25" s="5"/>
      <c r="B25" s="1" t="s">
        <v>40</v>
      </c>
      <c r="C25" s="1"/>
      <c r="D25" s="1"/>
      <c r="E25" s="1"/>
      <c r="F25" s="1"/>
      <c r="G25" s="36"/>
      <c r="H25" s="36"/>
    </row>
    <row r="26" spans="1:8" x14ac:dyDescent="0.25">
      <c r="A26" s="2">
        <f>RANK(F26,$F$26:$F$30,1)</f>
        <v>1</v>
      </c>
      <c r="B26" s="3" t="s">
        <v>8</v>
      </c>
      <c r="C26" s="3">
        <v>1987</v>
      </c>
      <c r="D26" s="3" t="s">
        <v>9</v>
      </c>
      <c r="E26" s="3" t="s">
        <v>10</v>
      </c>
      <c r="F26" s="4">
        <v>5.0810185185185186E-3</v>
      </c>
      <c r="G26">
        <v>25</v>
      </c>
    </row>
    <row r="27" spans="1:8" x14ac:dyDescent="0.25">
      <c r="A27" s="2">
        <f>RANK(F27,$F$26:$F$30,1)</f>
        <v>2</v>
      </c>
      <c r="B27" s="3" t="s">
        <v>11</v>
      </c>
      <c r="C27" s="3">
        <v>1975</v>
      </c>
      <c r="D27" s="3" t="s">
        <v>9</v>
      </c>
      <c r="E27" s="3" t="s">
        <v>10</v>
      </c>
      <c r="F27" s="4">
        <v>5.6782407407407406E-3</v>
      </c>
      <c r="G27">
        <v>20</v>
      </c>
    </row>
    <row r="28" spans="1:8" x14ac:dyDescent="0.25">
      <c r="A28" s="2">
        <f>RANK(F28,$F$26:$F$30,1)</f>
        <v>3</v>
      </c>
      <c r="B28" s="3" t="s">
        <v>16</v>
      </c>
      <c r="C28" s="3">
        <v>1978</v>
      </c>
      <c r="D28" s="3" t="s">
        <v>9</v>
      </c>
      <c r="E28" s="3" t="s">
        <v>10</v>
      </c>
      <c r="F28" s="4">
        <v>5.9421296296296297E-3</v>
      </c>
      <c r="G28">
        <v>18</v>
      </c>
    </row>
    <row r="29" spans="1:8" x14ac:dyDescent="0.25">
      <c r="A29" s="2">
        <f>RANK(F29,$F$26:$F$30,1)</f>
        <v>4</v>
      </c>
      <c r="B29" s="3" t="s">
        <v>19</v>
      </c>
      <c r="C29" s="3">
        <v>1980</v>
      </c>
      <c r="D29" s="3" t="s">
        <v>9</v>
      </c>
      <c r="F29" s="4">
        <v>6.7708333333333336E-3</v>
      </c>
      <c r="G29">
        <v>17</v>
      </c>
    </row>
    <row r="30" spans="1:8" x14ac:dyDescent="0.25">
      <c r="A30" s="2">
        <f>RANK(F30,$F$26:$F$30,1)</f>
        <v>5</v>
      </c>
      <c r="B30" s="3" t="s">
        <v>35</v>
      </c>
      <c r="C30" s="3">
        <v>1981</v>
      </c>
      <c r="D30" s="3" t="s">
        <v>9</v>
      </c>
      <c r="E30" s="3" t="s">
        <v>36</v>
      </c>
      <c r="F30" s="4">
        <v>8.0486111111111105E-3</v>
      </c>
      <c r="G30">
        <v>16</v>
      </c>
    </row>
    <row r="31" spans="1:8" x14ac:dyDescent="0.25">
      <c r="A31" s="2"/>
    </row>
    <row r="32" spans="1:8" x14ac:dyDescent="0.25">
      <c r="A32" s="1"/>
      <c r="B32" s="1" t="s">
        <v>41</v>
      </c>
      <c r="C32" s="1"/>
      <c r="D32" s="1"/>
      <c r="E32" s="1"/>
      <c r="F32" s="1"/>
      <c r="G32" s="36"/>
      <c r="H32" s="36"/>
    </row>
    <row r="33" spans="1:8" x14ac:dyDescent="0.25">
      <c r="A33" s="2">
        <f>RANK(F33,$F$33:$F$36,1)</f>
        <v>1</v>
      </c>
      <c r="B33" s="3" t="s">
        <v>12</v>
      </c>
      <c r="C33" s="3">
        <v>1971</v>
      </c>
      <c r="D33" s="3" t="s">
        <v>13</v>
      </c>
      <c r="E33" s="3" t="s">
        <v>14</v>
      </c>
      <c r="F33" s="4">
        <v>5.7546296296296304E-3</v>
      </c>
    </row>
    <row r="34" spans="1:8" x14ac:dyDescent="0.25">
      <c r="A34" s="2">
        <f>RANK(F34,$F$33:$F$36,1)</f>
        <v>2</v>
      </c>
      <c r="B34" s="3" t="s">
        <v>15</v>
      </c>
      <c r="C34" s="3">
        <v>1971</v>
      </c>
      <c r="D34" s="3" t="s">
        <v>13</v>
      </c>
      <c r="E34" s="3" t="s">
        <v>10</v>
      </c>
      <c r="F34" s="4">
        <v>5.8819444444444457E-3</v>
      </c>
    </row>
    <row r="35" spans="1:8" x14ac:dyDescent="0.25">
      <c r="A35" s="2">
        <f>RANK(F35,$F$33:$F$36,1)</f>
        <v>3</v>
      </c>
      <c r="B35" s="3" t="s">
        <v>21</v>
      </c>
      <c r="C35" s="3">
        <v>1970</v>
      </c>
      <c r="D35" s="3" t="s">
        <v>13</v>
      </c>
      <c r="E35" s="3" t="s">
        <v>22</v>
      </c>
      <c r="F35" s="4">
        <v>6.9629629629629633E-3</v>
      </c>
    </row>
    <row r="36" spans="1:8" x14ac:dyDescent="0.25">
      <c r="A36" s="2">
        <f>RANK(F36,$F$33:$F$36,1)</f>
        <v>4</v>
      </c>
      <c r="B36" s="3" t="s">
        <v>31</v>
      </c>
      <c r="C36" s="3">
        <v>1969</v>
      </c>
      <c r="D36" s="3" t="s">
        <v>13</v>
      </c>
      <c r="E36" s="3" t="s">
        <v>32</v>
      </c>
      <c r="F36" s="4">
        <v>7.5451388888888894E-3</v>
      </c>
    </row>
    <row r="37" spans="1:8" x14ac:dyDescent="0.25">
      <c r="A37" s="2"/>
    </row>
    <row r="38" spans="1:8" x14ac:dyDescent="0.25">
      <c r="A38" s="1"/>
      <c r="B38" s="1" t="s">
        <v>42</v>
      </c>
      <c r="C38" s="1"/>
      <c r="D38" s="1"/>
      <c r="E38" s="1"/>
      <c r="F38" s="1"/>
      <c r="G38" s="36"/>
      <c r="H38" s="36"/>
    </row>
    <row r="39" spans="1:8" x14ac:dyDescent="0.25">
      <c r="A39" s="2">
        <f>RANK(F39,$F$39:$F$43,1)</f>
        <v>1</v>
      </c>
      <c r="B39" s="3" t="s">
        <v>17</v>
      </c>
      <c r="C39" s="3">
        <v>1960</v>
      </c>
      <c r="D39" s="3" t="s">
        <v>18</v>
      </c>
      <c r="E39" s="3" t="s">
        <v>10</v>
      </c>
      <c r="F39" s="4">
        <v>6.2708333333333331E-3</v>
      </c>
    </row>
    <row r="40" spans="1:8" x14ac:dyDescent="0.25">
      <c r="A40" s="2">
        <f>RANK(F40,$F$39:$F$43,1)</f>
        <v>2</v>
      </c>
      <c r="B40" s="3" t="s">
        <v>20</v>
      </c>
      <c r="C40" s="3">
        <v>1953</v>
      </c>
      <c r="D40" s="3" t="s">
        <v>18</v>
      </c>
      <c r="E40" s="3" t="s">
        <v>10</v>
      </c>
      <c r="F40" s="4">
        <v>6.797453703703704E-3</v>
      </c>
    </row>
    <row r="41" spans="1:8" x14ac:dyDescent="0.25">
      <c r="A41" s="2">
        <f>RANK(F41,$F$39:$F$43,1)</f>
        <v>3</v>
      </c>
      <c r="B41" s="3" t="s">
        <v>23</v>
      </c>
      <c r="C41" s="3">
        <v>1958</v>
      </c>
      <c r="D41" s="3" t="s">
        <v>18</v>
      </c>
      <c r="E41" s="3" t="s">
        <v>24</v>
      </c>
      <c r="F41" s="4">
        <v>7.2106481481481475E-3</v>
      </c>
    </row>
    <row r="42" spans="1:8" x14ac:dyDescent="0.25">
      <c r="A42" s="2">
        <f>RANK(F42,$F$39:$F$43,1)</f>
        <v>4</v>
      </c>
      <c r="B42" s="3" t="s">
        <v>37</v>
      </c>
      <c r="C42" s="3">
        <v>1955</v>
      </c>
      <c r="D42" s="3" t="s">
        <v>18</v>
      </c>
      <c r="E42" s="3" t="s">
        <v>10</v>
      </c>
      <c r="F42" s="4">
        <v>8.355324074074074E-3</v>
      </c>
    </row>
    <row r="43" spans="1:8" x14ac:dyDescent="0.25">
      <c r="A43" s="2">
        <f>RANK(F43,$F$39:$F$43,1)</f>
        <v>5</v>
      </c>
      <c r="B43" s="3" t="s">
        <v>38</v>
      </c>
      <c r="C43" s="3">
        <v>1961</v>
      </c>
      <c r="D43" s="3" t="s">
        <v>18</v>
      </c>
      <c r="E43" s="3" t="s">
        <v>36</v>
      </c>
      <c r="F43" s="4">
        <v>8.7824074074074072E-3</v>
      </c>
    </row>
    <row r="44" spans="1:8" x14ac:dyDescent="0.25">
      <c r="A44" s="2"/>
    </row>
    <row r="45" spans="1:8" x14ac:dyDescent="0.25">
      <c r="A45" s="1"/>
      <c r="B45" s="1" t="s">
        <v>43</v>
      </c>
      <c r="C45" s="1"/>
      <c r="D45" s="1"/>
      <c r="E45" s="1"/>
      <c r="F45" s="1"/>
      <c r="G45" s="36"/>
      <c r="H45" s="36"/>
    </row>
    <row r="46" spans="1:8" x14ac:dyDescent="0.25">
      <c r="A46" s="2">
        <f>RANK(F46,$F$46:$F$49,1)</f>
        <v>1</v>
      </c>
      <c r="B46" s="3" t="s">
        <v>25</v>
      </c>
      <c r="C46" s="3">
        <v>1952</v>
      </c>
      <c r="D46" s="3" t="s">
        <v>26</v>
      </c>
      <c r="E46" s="3" t="s">
        <v>10</v>
      </c>
      <c r="F46" s="4">
        <v>7.2453703703703708E-3</v>
      </c>
    </row>
    <row r="47" spans="1:8" x14ac:dyDescent="0.25">
      <c r="A47" s="2">
        <f>RANK(F47,$F$46:$F$49,1)</f>
        <v>2</v>
      </c>
      <c r="B47" s="3" t="s">
        <v>29</v>
      </c>
      <c r="C47" s="3">
        <v>1951</v>
      </c>
      <c r="D47" s="3" t="s">
        <v>26</v>
      </c>
      <c r="E47" s="3" t="s">
        <v>10</v>
      </c>
      <c r="F47" s="4">
        <v>7.3819444444444444E-3</v>
      </c>
    </row>
    <row r="48" spans="1:8" x14ac:dyDescent="0.25">
      <c r="A48" s="2">
        <f>RANK(F48,$F$46:$F$49,1)</f>
        <v>3</v>
      </c>
      <c r="B48" s="3" t="s">
        <v>30</v>
      </c>
      <c r="C48" s="3">
        <v>1950</v>
      </c>
      <c r="D48" s="3" t="s">
        <v>26</v>
      </c>
      <c r="E48" s="3" t="s">
        <v>10</v>
      </c>
      <c r="F48" s="4">
        <v>7.4791666666666661E-3</v>
      </c>
    </row>
    <row r="49" spans="1:8" x14ac:dyDescent="0.25">
      <c r="A49" s="2">
        <f>RANK(F49,$F$46:$F$49,1)</f>
        <v>4</v>
      </c>
      <c r="B49" s="3" t="s">
        <v>39</v>
      </c>
      <c r="C49" s="3">
        <v>1945</v>
      </c>
      <c r="D49" s="3" t="s">
        <v>26</v>
      </c>
      <c r="E49" s="3" t="s">
        <v>10</v>
      </c>
      <c r="F49" s="4">
        <v>9.2465277777777771E-3</v>
      </c>
    </row>
    <row r="50" spans="1:8" x14ac:dyDescent="0.25">
      <c r="A50" s="2"/>
    </row>
    <row r="51" spans="1:8" x14ac:dyDescent="0.25">
      <c r="A51" s="1"/>
      <c r="B51" s="1" t="s">
        <v>44</v>
      </c>
      <c r="C51" s="1"/>
      <c r="D51" s="1"/>
      <c r="E51" s="1"/>
      <c r="F51" s="1"/>
      <c r="G51" s="36"/>
      <c r="H51" s="36"/>
    </row>
    <row r="52" spans="1:8" x14ac:dyDescent="0.25">
      <c r="A52" s="2">
        <f>RANK(F52,$F$52:$F$53,1)</f>
        <v>1</v>
      </c>
      <c r="B52" s="3" t="s">
        <v>27</v>
      </c>
      <c r="C52" s="3">
        <v>1974</v>
      </c>
      <c r="D52" s="3" t="s">
        <v>28</v>
      </c>
      <c r="E52" s="3" t="s">
        <v>10</v>
      </c>
      <c r="F52" s="4">
        <v>7.2847222222222228E-3</v>
      </c>
      <c r="G52">
        <v>25</v>
      </c>
    </row>
    <row r="53" spans="1:8" x14ac:dyDescent="0.25">
      <c r="A53" s="2">
        <f>RANK(F53,$F$52:$F$53,1)</f>
        <v>2</v>
      </c>
      <c r="B53" s="3" t="s">
        <v>33</v>
      </c>
      <c r="C53" s="3">
        <v>1987</v>
      </c>
      <c r="D53" s="3" t="s">
        <v>28</v>
      </c>
      <c r="E53" s="3" t="s">
        <v>34</v>
      </c>
      <c r="F53" s="4">
        <v>7.8067129629629632E-3</v>
      </c>
      <c r="G53">
        <v>20</v>
      </c>
    </row>
    <row r="55" spans="1:8" x14ac:dyDescent="0.25">
      <c r="A55" s="1"/>
      <c r="B55" s="1" t="s">
        <v>50</v>
      </c>
      <c r="C55" s="1"/>
      <c r="D55" s="1"/>
      <c r="E55" s="1"/>
      <c r="F55" s="1"/>
      <c r="G55" s="36"/>
      <c r="H55" s="36"/>
    </row>
    <row r="56" spans="1:8" x14ac:dyDescent="0.25">
      <c r="A56" s="3">
        <v>1</v>
      </c>
      <c r="B56" s="3" t="s">
        <v>12</v>
      </c>
      <c r="C56" s="3" t="s">
        <v>45</v>
      </c>
      <c r="D56" s="3">
        <v>1971</v>
      </c>
      <c r="E56" s="4" t="s">
        <v>14</v>
      </c>
      <c r="F56" s="4">
        <v>5.7546296296296304E-3</v>
      </c>
      <c r="G56">
        <v>440</v>
      </c>
      <c r="H56">
        <v>25</v>
      </c>
    </row>
    <row r="57" spans="1:8" x14ac:dyDescent="0.25">
      <c r="A57" s="3">
        <v>2</v>
      </c>
      <c r="B57" s="3" t="s">
        <v>17</v>
      </c>
      <c r="C57" s="3" t="s">
        <v>46</v>
      </c>
      <c r="D57" s="3">
        <v>1960</v>
      </c>
      <c r="E57" s="4" t="s">
        <v>10</v>
      </c>
      <c r="F57" s="4">
        <v>6.2708333333333331E-3</v>
      </c>
      <c r="G57">
        <v>436</v>
      </c>
      <c r="H57">
        <v>20</v>
      </c>
    </row>
    <row r="58" spans="1:8" x14ac:dyDescent="0.25">
      <c r="A58" s="3">
        <v>3</v>
      </c>
      <c r="B58" s="3" t="s">
        <v>15</v>
      </c>
      <c r="C58" s="3" t="s">
        <v>45</v>
      </c>
      <c r="D58" s="3">
        <v>1971</v>
      </c>
      <c r="E58" s="4" t="s">
        <v>10</v>
      </c>
      <c r="F58" s="4">
        <v>5.8819444444444457E-3</v>
      </c>
      <c r="G58">
        <v>431</v>
      </c>
      <c r="H58">
        <v>18</v>
      </c>
    </row>
    <row r="59" spans="1:8" x14ac:dyDescent="0.25">
      <c r="A59" s="3">
        <v>4</v>
      </c>
      <c r="B59" s="3" t="s">
        <v>20</v>
      </c>
      <c r="C59" s="3" t="s">
        <v>47</v>
      </c>
      <c r="D59" s="3">
        <v>1953</v>
      </c>
      <c r="E59" s="4" t="s">
        <v>10</v>
      </c>
      <c r="F59" s="4">
        <v>6.797453703703704E-3</v>
      </c>
      <c r="G59">
        <v>419</v>
      </c>
      <c r="H59">
        <v>17</v>
      </c>
    </row>
    <row r="60" spans="1:8" x14ac:dyDescent="0.25">
      <c r="A60" s="3">
        <v>5</v>
      </c>
      <c r="B60" s="3" t="s">
        <v>25</v>
      </c>
      <c r="C60" s="3" t="s">
        <v>48</v>
      </c>
      <c r="D60" s="3">
        <v>1952</v>
      </c>
      <c r="E60" s="4" t="s">
        <v>10</v>
      </c>
      <c r="F60" s="4">
        <v>7.2453703703703708E-3</v>
      </c>
      <c r="G60">
        <v>412</v>
      </c>
      <c r="H60">
        <v>16</v>
      </c>
    </row>
    <row r="61" spans="1:8" x14ac:dyDescent="0.25">
      <c r="A61" s="3">
        <v>6</v>
      </c>
      <c r="B61" s="3" t="s">
        <v>29</v>
      </c>
      <c r="C61" s="3" t="s">
        <v>48</v>
      </c>
      <c r="D61" s="3">
        <v>1951</v>
      </c>
      <c r="E61" s="4" t="s">
        <v>10</v>
      </c>
      <c r="F61" s="4">
        <v>7.3819444444444444E-3</v>
      </c>
      <c r="G61">
        <v>404</v>
      </c>
      <c r="H61">
        <v>15</v>
      </c>
    </row>
    <row r="62" spans="1:8" x14ac:dyDescent="0.25">
      <c r="A62" s="3">
        <v>7</v>
      </c>
      <c r="B62" s="3" t="s">
        <v>30</v>
      </c>
      <c r="C62" s="3" t="s">
        <v>48</v>
      </c>
      <c r="D62" s="3">
        <v>1950</v>
      </c>
      <c r="E62" s="4" t="s">
        <v>10</v>
      </c>
      <c r="F62" s="4">
        <v>7.4791666666666661E-3</v>
      </c>
      <c r="G62">
        <v>399</v>
      </c>
      <c r="H62">
        <v>14</v>
      </c>
    </row>
    <row r="63" spans="1:8" x14ac:dyDescent="0.25">
      <c r="A63" s="3">
        <v>8</v>
      </c>
      <c r="B63" s="3" t="s">
        <v>23</v>
      </c>
      <c r="C63" s="3" t="s">
        <v>46</v>
      </c>
      <c r="D63" s="3">
        <v>1958</v>
      </c>
      <c r="E63" s="4" t="s">
        <v>24</v>
      </c>
      <c r="F63" s="4">
        <v>7.2106481481481475E-3</v>
      </c>
      <c r="G63">
        <v>379</v>
      </c>
      <c r="H63">
        <v>13</v>
      </c>
    </row>
    <row r="64" spans="1:8" x14ac:dyDescent="0.25">
      <c r="A64" s="3">
        <v>9</v>
      </c>
      <c r="B64" s="3" t="s">
        <v>21</v>
      </c>
      <c r="C64" s="3" t="s">
        <v>45</v>
      </c>
      <c r="D64" s="3">
        <v>1970</v>
      </c>
      <c r="E64" s="4" t="s">
        <v>22</v>
      </c>
      <c r="F64" s="4">
        <v>6.9629629629629633E-3</v>
      </c>
      <c r="G64">
        <v>364</v>
      </c>
      <c r="H64">
        <v>12</v>
      </c>
    </row>
    <row r="65" spans="1:8" x14ac:dyDescent="0.25">
      <c r="A65" s="3">
        <v>10</v>
      </c>
      <c r="B65" s="3" t="s">
        <v>37</v>
      </c>
      <c r="C65" s="3" t="s">
        <v>47</v>
      </c>
      <c r="D65" s="3">
        <v>1955</v>
      </c>
      <c r="E65" s="4" t="s">
        <v>10</v>
      </c>
      <c r="F65" s="4">
        <v>8.355324074074074E-3</v>
      </c>
      <c r="G65">
        <v>341</v>
      </c>
      <c r="H65">
        <v>11</v>
      </c>
    </row>
    <row r="66" spans="1:8" x14ac:dyDescent="0.25">
      <c r="A66" s="3">
        <v>11</v>
      </c>
      <c r="B66" s="3" t="s">
        <v>39</v>
      </c>
      <c r="C66" s="3" t="s">
        <v>49</v>
      </c>
      <c r="D66" s="3">
        <v>1945</v>
      </c>
      <c r="E66" s="4" t="s">
        <v>10</v>
      </c>
      <c r="F66" s="4">
        <v>9.2465277777777771E-3</v>
      </c>
      <c r="G66">
        <v>339</v>
      </c>
      <c r="H66">
        <v>10</v>
      </c>
    </row>
    <row r="67" spans="1:8" x14ac:dyDescent="0.25">
      <c r="A67" s="3">
        <v>12</v>
      </c>
      <c r="B67" s="3" t="s">
        <v>31</v>
      </c>
      <c r="C67" s="3" t="s">
        <v>45</v>
      </c>
      <c r="D67" s="3">
        <v>1969</v>
      </c>
      <c r="E67" s="4" t="s">
        <v>32</v>
      </c>
      <c r="F67" s="4">
        <v>7.5451388888888894E-3</v>
      </c>
      <c r="G67">
        <v>336</v>
      </c>
      <c r="H67">
        <v>9</v>
      </c>
    </row>
    <row r="68" spans="1:8" x14ac:dyDescent="0.25">
      <c r="A68" s="3">
        <v>13</v>
      </c>
      <c r="B68" s="3" t="s">
        <v>38</v>
      </c>
      <c r="C68" s="3" t="s">
        <v>46</v>
      </c>
      <c r="D68" s="3">
        <v>1961</v>
      </c>
      <c r="E68" s="4" t="s">
        <v>36</v>
      </c>
      <c r="F68" s="4">
        <v>8.7824074074074072E-3</v>
      </c>
      <c r="G68">
        <v>311</v>
      </c>
      <c r="H68">
        <v>8</v>
      </c>
    </row>
  </sheetData>
  <sortState ref="A33:F36">
    <sortCondition ref="A33:A36"/>
  </sortState>
  <mergeCells count="2">
    <mergeCell ref="E2:F2"/>
    <mergeCell ref="A1:H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7"/>
  <sheetViews>
    <sheetView workbookViewId="0">
      <selection activeCell="H54" sqref="H54:H57"/>
    </sheetView>
  </sheetViews>
  <sheetFormatPr defaultRowHeight="15" x14ac:dyDescent="0.25"/>
  <cols>
    <col min="1" max="1" width="4.7109375" style="3" customWidth="1"/>
    <col min="2" max="2" width="25.42578125" style="3" customWidth="1"/>
    <col min="3" max="3" width="9.140625" style="3"/>
    <col min="4" max="4" width="4.7109375" style="3" customWidth="1"/>
    <col min="5" max="5" width="27.42578125" style="3" customWidth="1"/>
    <col min="6" max="6" width="8.5703125" style="3" customWidth="1"/>
    <col min="257" max="257" width="4.7109375" customWidth="1"/>
    <col min="258" max="258" width="25.42578125" customWidth="1"/>
    <col min="260" max="260" width="4.7109375" customWidth="1"/>
    <col min="261" max="261" width="27.42578125" customWidth="1"/>
    <col min="262" max="262" width="8.5703125" customWidth="1"/>
    <col min="513" max="513" width="4.7109375" customWidth="1"/>
    <col min="514" max="514" width="25.42578125" customWidth="1"/>
    <col min="516" max="516" width="4.7109375" customWidth="1"/>
    <col min="517" max="517" width="27.42578125" customWidth="1"/>
    <col min="518" max="518" width="8.5703125" customWidth="1"/>
    <col min="769" max="769" width="4.7109375" customWidth="1"/>
    <col min="770" max="770" width="25.42578125" customWidth="1"/>
    <col min="772" max="772" width="4.7109375" customWidth="1"/>
    <col min="773" max="773" width="27.42578125" customWidth="1"/>
    <col min="774" max="774" width="8.5703125" customWidth="1"/>
    <col min="1025" max="1025" width="4.7109375" customWidth="1"/>
    <col min="1026" max="1026" width="25.42578125" customWidth="1"/>
    <col min="1028" max="1028" width="4.7109375" customWidth="1"/>
    <col min="1029" max="1029" width="27.42578125" customWidth="1"/>
    <col min="1030" max="1030" width="8.5703125" customWidth="1"/>
    <col min="1281" max="1281" width="4.7109375" customWidth="1"/>
    <col min="1282" max="1282" width="25.42578125" customWidth="1"/>
    <col min="1284" max="1284" width="4.7109375" customWidth="1"/>
    <col min="1285" max="1285" width="27.42578125" customWidth="1"/>
    <col min="1286" max="1286" width="8.5703125" customWidth="1"/>
    <col min="1537" max="1537" width="4.7109375" customWidth="1"/>
    <col min="1538" max="1538" width="25.42578125" customWidth="1"/>
    <col min="1540" max="1540" width="4.7109375" customWidth="1"/>
    <col min="1541" max="1541" width="27.42578125" customWidth="1"/>
    <col min="1542" max="1542" width="8.5703125" customWidth="1"/>
    <col min="1793" max="1793" width="4.7109375" customWidth="1"/>
    <col min="1794" max="1794" width="25.42578125" customWidth="1"/>
    <col min="1796" max="1796" width="4.7109375" customWidth="1"/>
    <col min="1797" max="1797" width="27.42578125" customWidth="1"/>
    <col min="1798" max="1798" width="8.5703125" customWidth="1"/>
    <col min="2049" max="2049" width="4.7109375" customWidth="1"/>
    <col min="2050" max="2050" width="25.42578125" customWidth="1"/>
    <col min="2052" max="2052" width="4.7109375" customWidth="1"/>
    <col min="2053" max="2053" width="27.42578125" customWidth="1"/>
    <col min="2054" max="2054" width="8.5703125" customWidth="1"/>
    <col min="2305" max="2305" width="4.7109375" customWidth="1"/>
    <col min="2306" max="2306" width="25.42578125" customWidth="1"/>
    <col min="2308" max="2308" width="4.7109375" customWidth="1"/>
    <col min="2309" max="2309" width="27.42578125" customWidth="1"/>
    <col min="2310" max="2310" width="8.5703125" customWidth="1"/>
    <col min="2561" max="2561" width="4.7109375" customWidth="1"/>
    <col min="2562" max="2562" width="25.42578125" customWidth="1"/>
    <col min="2564" max="2564" width="4.7109375" customWidth="1"/>
    <col min="2565" max="2565" width="27.42578125" customWidth="1"/>
    <col min="2566" max="2566" width="8.5703125" customWidth="1"/>
    <col min="2817" max="2817" width="4.7109375" customWidth="1"/>
    <col min="2818" max="2818" width="25.42578125" customWidth="1"/>
    <col min="2820" max="2820" width="4.7109375" customWidth="1"/>
    <col min="2821" max="2821" width="27.42578125" customWidth="1"/>
    <col min="2822" max="2822" width="8.5703125" customWidth="1"/>
    <col min="3073" max="3073" width="4.7109375" customWidth="1"/>
    <col min="3074" max="3074" width="25.42578125" customWidth="1"/>
    <col min="3076" max="3076" width="4.7109375" customWidth="1"/>
    <col min="3077" max="3077" width="27.42578125" customWidth="1"/>
    <col min="3078" max="3078" width="8.5703125" customWidth="1"/>
    <col min="3329" max="3329" width="4.7109375" customWidth="1"/>
    <col min="3330" max="3330" width="25.42578125" customWidth="1"/>
    <col min="3332" max="3332" width="4.7109375" customWidth="1"/>
    <col min="3333" max="3333" width="27.42578125" customWidth="1"/>
    <col min="3334" max="3334" width="8.5703125" customWidth="1"/>
    <col min="3585" max="3585" width="4.7109375" customWidth="1"/>
    <col min="3586" max="3586" width="25.42578125" customWidth="1"/>
    <col min="3588" max="3588" width="4.7109375" customWidth="1"/>
    <col min="3589" max="3589" width="27.42578125" customWidth="1"/>
    <col min="3590" max="3590" width="8.5703125" customWidth="1"/>
    <col min="3841" max="3841" width="4.7109375" customWidth="1"/>
    <col min="3842" max="3842" width="25.42578125" customWidth="1"/>
    <col min="3844" max="3844" width="4.7109375" customWidth="1"/>
    <col min="3845" max="3845" width="27.42578125" customWidth="1"/>
    <col min="3846" max="3846" width="8.5703125" customWidth="1"/>
    <col min="4097" max="4097" width="4.7109375" customWidth="1"/>
    <col min="4098" max="4098" width="25.42578125" customWidth="1"/>
    <col min="4100" max="4100" width="4.7109375" customWidth="1"/>
    <col min="4101" max="4101" width="27.42578125" customWidth="1"/>
    <col min="4102" max="4102" width="8.5703125" customWidth="1"/>
    <col min="4353" max="4353" width="4.7109375" customWidth="1"/>
    <col min="4354" max="4354" width="25.42578125" customWidth="1"/>
    <col min="4356" max="4356" width="4.7109375" customWidth="1"/>
    <col min="4357" max="4357" width="27.42578125" customWidth="1"/>
    <col min="4358" max="4358" width="8.5703125" customWidth="1"/>
    <col min="4609" max="4609" width="4.7109375" customWidth="1"/>
    <col min="4610" max="4610" width="25.42578125" customWidth="1"/>
    <col min="4612" max="4612" width="4.7109375" customWidth="1"/>
    <col min="4613" max="4613" width="27.42578125" customWidth="1"/>
    <col min="4614" max="4614" width="8.5703125" customWidth="1"/>
    <col min="4865" max="4865" width="4.7109375" customWidth="1"/>
    <col min="4866" max="4866" width="25.42578125" customWidth="1"/>
    <col min="4868" max="4868" width="4.7109375" customWidth="1"/>
    <col min="4869" max="4869" width="27.42578125" customWidth="1"/>
    <col min="4870" max="4870" width="8.5703125" customWidth="1"/>
    <col min="5121" max="5121" width="4.7109375" customWidth="1"/>
    <col min="5122" max="5122" width="25.42578125" customWidth="1"/>
    <col min="5124" max="5124" width="4.7109375" customWidth="1"/>
    <col min="5125" max="5125" width="27.42578125" customWidth="1"/>
    <col min="5126" max="5126" width="8.5703125" customWidth="1"/>
    <col min="5377" max="5377" width="4.7109375" customWidth="1"/>
    <col min="5378" max="5378" width="25.42578125" customWidth="1"/>
    <col min="5380" max="5380" width="4.7109375" customWidth="1"/>
    <col min="5381" max="5381" width="27.42578125" customWidth="1"/>
    <col min="5382" max="5382" width="8.5703125" customWidth="1"/>
    <col min="5633" max="5633" width="4.7109375" customWidth="1"/>
    <col min="5634" max="5634" width="25.42578125" customWidth="1"/>
    <col min="5636" max="5636" width="4.7109375" customWidth="1"/>
    <col min="5637" max="5637" width="27.42578125" customWidth="1"/>
    <col min="5638" max="5638" width="8.5703125" customWidth="1"/>
    <col min="5889" max="5889" width="4.7109375" customWidth="1"/>
    <col min="5890" max="5890" width="25.42578125" customWidth="1"/>
    <col min="5892" max="5892" width="4.7109375" customWidth="1"/>
    <col min="5893" max="5893" width="27.42578125" customWidth="1"/>
    <col min="5894" max="5894" width="8.5703125" customWidth="1"/>
    <col min="6145" max="6145" width="4.7109375" customWidth="1"/>
    <col min="6146" max="6146" width="25.42578125" customWidth="1"/>
    <col min="6148" max="6148" width="4.7109375" customWidth="1"/>
    <col min="6149" max="6149" width="27.42578125" customWidth="1"/>
    <col min="6150" max="6150" width="8.5703125" customWidth="1"/>
    <col min="6401" max="6401" width="4.7109375" customWidth="1"/>
    <col min="6402" max="6402" width="25.42578125" customWidth="1"/>
    <col min="6404" max="6404" width="4.7109375" customWidth="1"/>
    <col min="6405" max="6405" width="27.42578125" customWidth="1"/>
    <col min="6406" max="6406" width="8.5703125" customWidth="1"/>
    <col min="6657" max="6657" width="4.7109375" customWidth="1"/>
    <col min="6658" max="6658" width="25.42578125" customWidth="1"/>
    <col min="6660" max="6660" width="4.7109375" customWidth="1"/>
    <col min="6661" max="6661" width="27.42578125" customWidth="1"/>
    <col min="6662" max="6662" width="8.5703125" customWidth="1"/>
    <col min="6913" max="6913" width="4.7109375" customWidth="1"/>
    <col min="6914" max="6914" width="25.42578125" customWidth="1"/>
    <col min="6916" max="6916" width="4.7109375" customWidth="1"/>
    <col min="6917" max="6917" width="27.42578125" customWidth="1"/>
    <col min="6918" max="6918" width="8.5703125" customWidth="1"/>
    <col min="7169" max="7169" width="4.7109375" customWidth="1"/>
    <col min="7170" max="7170" width="25.42578125" customWidth="1"/>
    <col min="7172" max="7172" width="4.7109375" customWidth="1"/>
    <col min="7173" max="7173" width="27.42578125" customWidth="1"/>
    <col min="7174" max="7174" width="8.5703125" customWidth="1"/>
    <col min="7425" max="7425" width="4.7109375" customWidth="1"/>
    <col min="7426" max="7426" width="25.42578125" customWidth="1"/>
    <col min="7428" max="7428" width="4.7109375" customWidth="1"/>
    <col min="7429" max="7429" width="27.42578125" customWidth="1"/>
    <col min="7430" max="7430" width="8.5703125" customWidth="1"/>
    <col min="7681" max="7681" width="4.7109375" customWidth="1"/>
    <col min="7682" max="7682" width="25.42578125" customWidth="1"/>
    <col min="7684" max="7684" width="4.7109375" customWidth="1"/>
    <col min="7685" max="7685" width="27.42578125" customWidth="1"/>
    <col min="7686" max="7686" width="8.5703125" customWidth="1"/>
    <col min="7937" max="7937" width="4.7109375" customWidth="1"/>
    <col min="7938" max="7938" width="25.42578125" customWidth="1"/>
    <col min="7940" max="7940" width="4.7109375" customWidth="1"/>
    <col min="7941" max="7941" width="27.42578125" customWidth="1"/>
    <col min="7942" max="7942" width="8.5703125" customWidth="1"/>
    <col min="8193" max="8193" width="4.7109375" customWidth="1"/>
    <col min="8194" max="8194" width="25.42578125" customWidth="1"/>
    <col min="8196" max="8196" width="4.7109375" customWidth="1"/>
    <col min="8197" max="8197" width="27.42578125" customWidth="1"/>
    <col min="8198" max="8198" width="8.5703125" customWidth="1"/>
    <col min="8449" max="8449" width="4.7109375" customWidth="1"/>
    <col min="8450" max="8450" width="25.42578125" customWidth="1"/>
    <col min="8452" max="8452" width="4.7109375" customWidth="1"/>
    <col min="8453" max="8453" width="27.42578125" customWidth="1"/>
    <col min="8454" max="8454" width="8.5703125" customWidth="1"/>
    <col min="8705" max="8705" width="4.7109375" customWidth="1"/>
    <col min="8706" max="8706" width="25.42578125" customWidth="1"/>
    <col min="8708" max="8708" width="4.7109375" customWidth="1"/>
    <col min="8709" max="8709" width="27.42578125" customWidth="1"/>
    <col min="8710" max="8710" width="8.5703125" customWidth="1"/>
    <col min="8961" max="8961" width="4.7109375" customWidth="1"/>
    <col min="8962" max="8962" width="25.42578125" customWidth="1"/>
    <col min="8964" max="8964" width="4.7109375" customWidth="1"/>
    <col min="8965" max="8965" width="27.42578125" customWidth="1"/>
    <col min="8966" max="8966" width="8.5703125" customWidth="1"/>
    <col min="9217" max="9217" width="4.7109375" customWidth="1"/>
    <col min="9218" max="9218" width="25.42578125" customWidth="1"/>
    <col min="9220" max="9220" width="4.7109375" customWidth="1"/>
    <col min="9221" max="9221" width="27.42578125" customWidth="1"/>
    <col min="9222" max="9222" width="8.5703125" customWidth="1"/>
    <col min="9473" max="9473" width="4.7109375" customWidth="1"/>
    <col min="9474" max="9474" width="25.42578125" customWidth="1"/>
    <col min="9476" max="9476" width="4.7109375" customWidth="1"/>
    <col min="9477" max="9477" width="27.42578125" customWidth="1"/>
    <col min="9478" max="9478" width="8.5703125" customWidth="1"/>
    <col min="9729" max="9729" width="4.7109375" customWidth="1"/>
    <col min="9730" max="9730" width="25.42578125" customWidth="1"/>
    <col min="9732" max="9732" width="4.7109375" customWidth="1"/>
    <col min="9733" max="9733" width="27.42578125" customWidth="1"/>
    <col min="9734" max="9734" width="8.5703125" customWidth="1"/>
    <col min="9985" max="9985" width="4.7109375" customWidth="1"/>
    <col min="9986" max="9986" width="25.42578125" customWidth="1"/>
    <col min="9988" max="9988" width="4.7109375" customWidth="1"/>
    <col min="9989" max="9989" width="27.42578125" customWidth="1"/>
    <col min="9990" max="9990" width="8.5703125" customWidth="1"/>
    <col min="10241" max="10241" width="4.7109375" customWidth="1"/>
    <col min="10242" max="10242" width="25.42578125" customWidth="1"/>
    <col min="10244" max="10244" width="4.7109375" customWidth="1"/>
    <col min="10245" max="10245" width="27.42578125" customWidth="1"/>
    <col min="10246" max="10246" width="8.5703125" customWidth="1"/>
    <col min="10497" max="10497" width="4.7109375" customWidth="1"/>
    <col min="10498" max="10498" width="25.42578125" customWidth="1"/>
    <col min="10500" max="10500" width="4.7109375" customWidth="1"/>
    <col min="10501" max="10501" width="27.42578125" customWidth="1"/>
    <col min="10502" max="10502" width="8.5703125" customWidth="1"/>
    <col min="10753" max="10753" width="4.7109375" customWidth="1"/>
    <col min="10754" max="10754" width="25.42578125" customWidth="1"/>
    <col min="10756" max="10756" width="4.7109375" customWidth="1"/>
    <col min="10757" max="10757" width="27.42578125" customWidth="1"/>
    <col min="10758" max="10758" width="8.5703125" customWidth="1"/>
    <col min="11009" max="11009" width="4.7109375" customWidth="1"/>
    <col min="11010" max="11010" width="25.42578125" customWidth="1"/>
    <col min="11012" max="11012" width="4.7109375" customWidth="1"/>
    <col min="11013" max="11013" width="27.42578125" customWidth="1"/>
    <col min="11014" max="11014" width="8.5703125" customWidth="1"/>
    <col min="11265" max="11265" width="4.7109375" customWidth="1"/>
    <col min="11266" max="11266" width="25.42578125" customWidth="1"/>
    <col min="11268" max="11268" width="4.7109375" customWidth="1"/>
    <col min="11269" max="11269" width="27.42578125" customWidth="1"/>
    <col min="11270" max="11270" width="8.5703125" customWidth="1"/>
    <col min="11521" max="11521" width="4.7109375" customWidth="1"/>
    <col min="11522" max="11522" width="25.42578125" customWidth="1"/>
    <col min="11524" max="11524" width="4.7109375" customWidth="1"/>
    <col min="11525" max="11525" width="27.42578125" customWidth="1"/>
    <col min="11526" max="11526" width="8.5703125" customWidth="1"/>
    <col min="11777" max="11777" width="4.7109375" customWidth="1"/>
    <col min="11778" max="11778" width="25.42578125" customWidth="1"/>
    <col min="11780" max="11780" width="4.7109375" customWidth="1"/>
    <col min="11781" max="11781" width="27.42578125" customWidth="1"/>
    <col min="11782" max="11782" width="8.5703125" customWidth="1"/>
    <col min="12033" max="12033" width="4.7109375" customWidth="1"/>
    <col min="12034" max="12034" width="25.42578125" customWidth="1"/>
    <col min="12036" max="12036" width="4.7109375" customWidth="1"/>
    <col min="12037" max="12037" width="27.42578125" customWidth="1"/>
    <col min="12038" max="12038" width="8.5703125" customWidth="1"/>
    <col min="12289" max="12289" width="4.7109375" customWidth="1"/>
    <col min="12290" max="12290" width="25.42578125" customWidth="1"/>
    <col min="12292" max="12292" width="4.7109375" customWidth="1"/>
    <col min="12293" max="12293" width="27.42578125" customWidth="1"/>
    <col min="12294" max="12294" width="8.5703125" customWidth="1"/>
    <col min="12545" max="12545" width="4.7109375" customWidth="1"/>
    <col min="12546" max="12546" width="25.42578125" customWidth="1"/>
    <col min="12548" max="12548" width="4.7109375" customWidth="1"/>
    <col min="12549" max="12549" width="27.42578125" customWidth="1"/>
    <col min="12550" max="12550" width="8.5703125" customWidth="1"/>
    <col min="12801" max="12801" width="4.7109375" customWidth="1"/>
    <col min="12802" max="12802" width="25.42578125" customWidth="1"/>
    <col min="12804" max="12804" width="4.7109375" customWidth="1"/>
    <col min="12805" max="12805" width="27.42578125" customWidth="1"/>
    <col min="12806" max="12806" width="8.5703125" customWidth="1"/>
    <col min="13057" max="13057" width="4.7109375" customWidth="1"/>
    <col min="13058" max="13058" width="25.42578125" customWidth="1"/>
    <col min="13060" max="13060" width="4.7109375" customWidth="1"/>
    <col min="13061" max="13061" width="27.42578125" customWidth="1"/>
    <col min="13062" max="13062" width="8.5703125" customWidth="1"/>
    <col min="13313" max="13313" width="4.7109375" customWidth="1"/>
    <col min="13314" max="13314" width="25.42578125" customWidth="1"/>
    <col min="13316" max="13316" width="4.7109375" customWidth="1"/>
    <col min="13317" max="13317" width="27.42578125" customWidth="1"/>
    <col min="13318" max="13318" width="8.5703125" customWidth="1"/>
    <col min="13569" max="13569" width="4.7109375" customWidth="1"/>
    <col min="13570" max="13570" width="25.42578125" customWidth="1"/>
    <col min="13572" max="13572" width="4.7109375" customWidth="1"/>
    <col min="13573" max="13573" width="27.42578125" customWidth="1"/>
    <col min="13574" max="13574" width="8.5703125" customWidth="1"/>
    <col min="13825" max="13825" width="4.7109375" customWidth="1"/>
    <col min="13826" max="13826" width="25.42578125" customWidth="1"/>
    <col min="13828" max="13828" width="4.7109375" customWidth="1"/>
    <col min="13829" max="13829" width="27.42578125" customWidth="1"/>
    <col min="13830" max="13830" width="8.5703125" customWidth="1"/>
    <col min="14081" max="14081" width="4.7109375" customWidth="1"/>
    <col min="14082" max="14082" width="25.42578125" customWidth="1"/>
    <col min="14084" max="14084" width="4.7109375" customWidth="1"/>
    <col min="14085" max="14085" width="27.42578125" customWidth="1"/>
    <col min="14086" max="14086" width="8.5703125" customWidth="1"/>
    <col min="14337" max="14337" width="4.7109375" customWidth="1"/>
    <col min="14338" max="14338" width="25.42578125" customWidth="1"/>
    <col min="14340" max="14340" width="4.7109375" customWidth="1"/>
    <col min="14341" max="14341" width="27.42578125" customWidth="1"/>
    <col min="14342" max="14342" width="8.5703125" customWidth="1"/>
    <col min="14593" max="14593" width="4.7109375" customWidth="1"/>
    <col min="14594" max="14594" width="25.42578125" customWidth="1"/>
    <col min="14596" max="14596" width="4.7109375" customWidth="1"/>
    <col min="14597" max="14597" width="27.42578125" customWidth="1"/>
    <col min="14598" max="14598" width="8.5703125" customWidth="1"/>
    <col min="14849" max="14849" width="4.7109375" customWidth="1"/>
    <col min="14850" max="14850" width="25.42578125" customWidth="1"/>
    <col min="14852" max="14852" width="4.7109375" customWidth="1"/>
    <col min="14853" max="14853" width="27.42578125" customWidth="1"/>
    <col min="14854" max="14854" width="8.5703125" customWidth="1"/>
    <col min="15105" max="15105" width="4.7109375" customWidth="1"/>
    <col min="15106" max="15106" width="25.42578125" customWidth="1"/>
    <col min="15108" max="15108" width="4.7109375" customWidth="1"/>
    <col min="15109" max="15109" width="27.42578125" customWidth="1"/>
    <col min="15110" max="15110" width="8.5703125" customWidth="1"/>
    <col min="15361" max="15361" width="4.7109375" customWidth="1"/>
    <col min="15362" max="15362" width="25.42578125" customWidth="1"/>
    <col min="15364" max="15364" width="4.7109375" customWidth="1"/>
    <col min="15365" max="15365" width="27.42578125" customWidth="1"/>
    <col min="15366" max="15366" width="8.5703125" customWidth="1"/>
    <col min="15617" max="15617" width="4.7109375" customWidth="1"/>
    <col min="15618" max="15618" width="25.42578125" customWidth="1"/>
    <col min="15620" max="15620" width="4.7109375" customWidth="1"/>
    <col min="15621" max="15621" width="27.42578125" customWidth="1"/>
    <col min="15622" max="15622" width="8.5703125" customWidth="1"/>
    <col min="15873" max="15873" width="4.7109375" customWidth="1"/>
    <col min="15874" max="15874" width="25.42578125" customWidth="1"/>
    <col min="15876" max="15876" width="4.7109375" customWidth="1"/>
    <col min="15877" max="15877" width="27.42578125" customWidth="1"/>
    <col min="15878" max="15878" width="8.5703125" customWidth="1"/>
    <col min="16129" max="16129" width="4.7109375" customWidth="1"/>
    <col min="16130" max="16130" width="25.42578125" customWidth="1"/>
    <col min="16132" max="16132" width="4.7109375" customWidth="1"/>
    <col min="16133" max="16133" width="27.42578125" customWidth="1"/>
    <col min="16134" max="16134" width="8.5703125" customWidth="1"/>
  </cols>
  <sheetData>
    <row r="1" spans="1:6" ht="41.25" customHeight="1" x14ac:dyDescent="0.3">
      <c r="A1" s="73" t="s">
        <v>199</v>
      </c>
      <c r="B1" s="73"/>
      <c r="C1" s="73"/>
      <c r="D1" s="73"/>
      <c r="E1" s="73"/>
      <c r="F1" s="73"/>
    </row>
    <row r="2" spans="1:6" ht="14.25" customHeight="1" x14ac:dyDescent="0.25">
      <c r="A2" s="61"/>
      <c r="B2" s="61"/>
      <c r="C2" s="61"/>
      <c r="D2" s="61"/>
      <c r="E2" s="74" t="s">
        <v>200</v>
      </c>
      <c r="F2" s="74"/>
    </row>
    <row r="3" spans="1:6" x14ac:dyDescent="0.25">
      <c r="A3" s="61" t="s">
        <v>2</v>
      </c>
      <c r="B3" s="61" t="s">
        <v>3</v>
      </c>
      <c r="C3" s="61" t="s">
        <v>4</v>
      </c>
      <c r="D3" s="61" t="s">
        <v>5</v>
      </c>
      <c r="E3" s="61" t="s">
        <v>6</v>
      </c>
      <c r="F3" s="61" t="s">
        <v>7</v>
      </c>
    </row>
    <row r="4" spans="1:6" x14ac:dyDescent="0.25">
      <c r="A4" s="2">
        <v>1</v>
      </c>
      <c r="B4" s="3" t="s">
        <v>16</v>
      </c>
      <c r="C4" s="3">
        <v>1978</v>
      </c>
      <c r="D4" s="3" t="s">
        <v>9</v>
      </c>
      <c r="E4" s="3" t="s">
        <v>10</v>
      </c>
      <c r="F4" s="4">
        <v>6.7013888888888887E-3</v>
      </c>
    </row>
    <row r="5" spans="1:6" x14ac:dyDescent="0.25">
      <c r="A5" s="2">
        <v>2</v>
      </c>
      <c r="B5" s="3" t="s">
        <v>15</v>
      </c>
      <c r="C5" s="3">
        <v>1971</v>
      </c>
      <c r="D5" s="3" t="s">
        <v>13</v>
      </c>
      <c r="E5" s="3" t="s">
        <v>10</v>
      </c>
      <c r="F5" s="4">
        <v>6.875E-3</v>
      </c>
    </row>
    <row r="6" spans="1:6" x14ac:dyDescent="0.25">
      <c r="A6" s="2">
        <v>3</v>
      </c>
      <c r="B6" s="3" t="s">
        <v>12</v>
      </c>
      <c r="C6" s="3">
        <v>1971</v>
      </c>
      <c r="D6" s="3" t="s">
        <v>13</v>
      </c>
      <c r="E6" s="3" t="s">
        <v>14</v>
      </c>
      <c r="F6" s="4">
        <v>6.9907407407407409E-3</v>
      </c>
    </row>
    <row r="7" spans="1:6" x14ac:dyDescent="0.25">
      <c r="A7" s="2">
        <v>4</v>
      </c>
      <c r="B7" s="3" t="s">
        <v>17</v>
      </c>
      <c r="C7" s="3">
        <v>1960</v>
      </c>
      <c r="D7" s="3" t="s">
        <v>18</v>
      </c>
      <c r="E7" s="3" t="s">
        <v>10</v>
      </c>
      <c r="F7" s="4">
        <v>7.083333333333333E-3</v>
      </c>
    </row>
    <row r="8" spans="1:6" x14ac:dyDescent="0.25">
      <c r="A8" s="2">
        <v>5</v>
      </c>
      <c r="B8" s="3" t="s">
        <v>11</v>
      </c>
      <c r="C8" s="3">
        <v>1975</v>
      </c>
      <c r="D8" s="3" t="s">
        <v>9</v>
      </c>
      <c r="E8" s="3" t="s">
        <v>10</v>
      </c>
      <c r="F8" s="4">
        <v>7.0949074074074074E-3</v>
      </c>
    </row>
    <row r="9" spans="1:6" x14ac:dyDescent="0.25">
      <c r="A9" s="2">
        <v>6</v>
      </c>
      <c r="B9" s="3" t="s">
        <v>193</v>
      </c>
      <c r="C9" s="3">
        <v>1986</v>
      </c>
      <c r="D9" s="3" t="s">
        <v>9</v>
      </c>
      <c r="E9" s="3" t="s">
        <v>113</v>
      </c>
      <c r="F9" s="4">
        <v>7.7314814814814815E-3</v>
      </c>
    </row>
    <row r="10" spans="1:6" x14ac:dyDescent="0.25">
      <c r="A10" s="2">
        <v>7</v>
      </c>
      <c r="B10" s="3" t="s">
        <v>194</v>
      </c>
      <c r="C10" s="3">
        <v>1961</v>
      </c>
      <c r="D10" s="3" t="s">
        <v>18</v>
      </c>
      <c r="E10" s="3" t="s">
        <v>10</v>
      </c>
      <c r="F10" s="4">
        <v>7.9976851851851858E-3</v>
      </c>
    </row>
    <row r="11" spans="1:6" x14ac:dyDescent="0.25">
      <c r="A11" s="2">
        <v>8</v>
      </c>
      <c r="B11" s="3" t="s">
        <v>21</v>
      </c>
      <c r="C11" s="3">
        <v>1970</v>
      </c>
      <c r="D11" s="3" t="s">
        <v>13</v>
      </c>
      <c r="E11" s="3" t="s">
        <v>22</v>
      </c>
      <c r="F11" s="4">
        <v>8.0555555555555554E-3</v>
      </c>
    </row>
    <row r="12" spans="1:6" x14ac:dyDescent="0.25">
      <c r="A12" s="2">
        <v>9</v>
      </c>
      <c r="B12" s="3" t="s">
        <v>29</v>
      </c>
      <c r="C12" s="3">
        <v>1951</v>
      </c>
      <c r="D12" s="3" t="s">
        <v>26</v>
      </c>
      <c r="E12" s="3" t="s">
        <v>10</v>
      </c>
      <c r="F12" s="4">
        <v>8.5995370370370375E-3</v>
      </c>
    </row>
    <row r="13" spans="1:6" x14ac:dyDescent="0.25">
      <c r="A13" s="2">
        <v>10</v>
      </c>
      <c r="B13" s="3" t="s">
        <v>25</v>
      </c>
      <c r="C13" s="3">
        <v>1952</v>
      </c>
      <c r="D13" s="3" t="s">
        <v>26</v>
      </c>
      <c r="E13" s="3" t="s">
        <v>10</v>
      </c>
      <c r="F13" s="4">
        <v>8.7152777777777784E-3</v>
      </c>
    </row>
    <row r="14" spans="1:6" x14ac:dyDescent="0.25">
      <c r="A14" s="2">
        <v>11</v>
      </c>
      <c r="B14" s="3" t="s">
        <v>27</v>
      </c>
      <c r="C14" s="3">
        <v>1974</v>
      </c>
      <c r="D14" s="3" t="s">
        <v>28</v>
      </c>
      <c r="E14" s="3" t="s">
        <v>10</v>
      </c>
      <c r="F14" s="4">
        <v>8.9351851851851849E-3</v>
      </c>
    </row>
    <row r="15" spans="1:6" x14ac:dyDescent="0.25">
      <c r="A15" s="2">
        <v>12</v>
      </c>
      <c r="B15" s="3" t="s">
        <v>35</v>
      </c>
      <c r="C15" s="3">
        <v>1981</v>
      </c>
      <c r="D15" s="3" t="s">
        <v>9</v>
      </c>
      <c r="E15" s="3" t="s">
        <v>36</v>
      </c>
      <c r="F15" s="4">
        <v>9.3518518518518525E-3</v>
      </c>
    </row>
    <row r="16" spans="1:6" x14ac:dyDescent="0.25">
      <c r="A16" s="2">
        <v>13</v>
      </c>
      <c r="B16" s="3" t="s">
        <v>33</v>
      </c>
      <c r="C16" s="3">
        <v>1987</v>
      </c>
      <c r="D16" s="3" t="s">
        <v>28</v>
      </c>
      <c r="E16" s="3" t="s">
        <v>10</v>
      </c>
      <c r="F16" s="4">
        <v>9.3981481481481485E-3</v>
      </c>
    </row>
    <row r="17" spans="1:7" x14ac:dyDescent="0.25">
      <c r="A17" s="2">
        <v>14</v>
      </c>
      <c r="B17" s="3" t="s">
        <v>195</v>
      </c>
      <c r="C17" s="3">
        <v>1973</v>
      </c>
      <c r="D17" s="3" t="s">
        <v>9</v>
      </c>
      <c r="E17" s="3" t="s">
        <v>197</v>
      </c>
      <c r="F17" s="4">
        <v>9.8379629629629633E-3</v>
      </c>
    </row>
    <row r="18" spans="1:7" x14ac:dyDescent="0.25">
      <c r="A18" s="2">
        <v>15</v>
      </c>
      <c r="B18" s="3" t="s">
        <v>38</v>
      </c>
      <c r="C18" s="3">
        <v>1961</v>
      </c>
      <c r="D18" s="3" t="s">
        <v>18</v>
      </c>
      <c r="E18" s="3" t="s">
        <v>36</v>
      </c>
      <c r="F18" s="4">
        <v>1.0520833333333333E-2</v>
      </c>
    </row>
    <row r="19" spans="1:7" x14ac:dyDescent="0.25">
      <c r="A19" s="2">
        <v>16</v>
      </c>
      <c r="B19" s="3" t="s">
        <v>195</v>
      </c>
      <c r="D19" s="3" t="s">
        <v>9</v>
      </c>
      <c r="E19" s="3" t="s">
        <v>34</v>
      </c>
      <c r="F19" s="4">
        <v>1.1446759259259259E-2</v>
      </c>
    </row>
    <row r="20" spans="1:7" x14ac:dyDescent="0.25">
      <c r="A20" s="2">
        <v>17</v>
      </c>
      <c r="B20" s="3" t="s">
        <v>196</v>
      </c>
      <c r="C20" s="3">
        <v>2001</v>
      </c>
      <c r="D20" s="3" t="s">
        <v>28</v>
      </c>
      <c r="E20" s="3" t="s">
        <v>93</v>
      </c>
      <c r="F20" s="4">
        <v>1.8055555555555554E-2</v>
      </c>
    </row>
    <row r="21" spans="1:7" x14ac:dyDescent="0.25">
      <c r="A21" s="2"/>
    </row>
    <row r="22" spans="1:7" x14ac:dyDescent="0.25">
      <c r="A22" s="62"/>
      <c r="B22" s="61" t="s">
        <v>40</v>
      </c>
      <c r="C22" s="61"/>
      <c r="D22" s="61"/>
      <c r="E22" s="61"/>
      <c r="F22" s="61"/>
    </row>
    <row r="23" spans="1:7" x14ac:dyDescent="0.25">
      <c r="A23" s="2">
        <v>1</v>
      </c>
      <c r="B23" s="3" t="s">
        <v>16</v>
      </c>
      <c r="C23" s="3">
        <v>1978</v>
      </c>
      <c r="D23" s="3" t="s">
        <v>9</v>
      </c>
      <c r="E23" s="3" t="s">
        <v>10</v>
      </c>
      <c r="F23" s="4">
        <v>6.7013888888888887E-3</v>
      </c>
      <c r="G23">
        <v>25</v>
      </c>
    </row>
    <row r="24" spans="1:7" x14ac:dyDescent="0.25">
      <c r="A24" s="2">
        <v>2</v>
      </c>
      <c r="B24" s="3" t="s">
        <v>11</v>
      </c>
      <c r="C24" s="3">
        <v>1975</v>
      </c>
      <c r="D24" s="3" t="s">
        <v>9</v>
      </c>
      <c r="E24" s="3" t="s">
        <v>10</v>
      </c>
      <c r="F24" s="4">
        <v>7.0949074074074074E-3</v>
      </c>
      <c r="G24">
        <v>20</v>
      </c>
    </row>
    <row r="25" spans="1:7" x14ac:dyDescent="0.25">
      <c r="A25" s="2">
        <v>3</v>
      </c>
      <c r="B25" s="3" t="s">
        <v>193</v>
      </c>
      <c r="C25" s="3">
        <v>1986</v>
      </c>
      <c r="D25" s="3" t="s">
        <v>9</v>
      </c>
      <c r="E25" s="3" t="s">
        <v>113</v>
      </c>
      <c r="F25" s="4">
        <v>7.7314814814814815E-3</v>
      </c>
      <c r="G25">
        <v>18</v>
      </c>
    </row>
    <row r="26" spans="1:7" x14ac:dyDescent="0.25">
      <c r="A26" s="2">
        <v>4</v>
      </c>
      <c r="B26" s="3" t="s">
        <v>35</v>
      </c>
      <c r="C26" s="3">
        <v>1981</v>
      </c>
      <c r="D26" s="3" t="s">
        <v>9</v>
      </c>
      <c r="E26" s="3" t="s">
        <v>36</v>
      </c>
      <c r="F26" s="4">
        <v>9.3518518518518525E-3</v>
      </c>
      <c r="G26">
        <v>17</v>
      </c>
    </row>
    <row r="27" spans="1:7" x14ac:dyDescent="0.25">
      <c r="A27" s="2">
        <v>5</v>
      </c>
      <c r="B27" s="3" t="s">
        <v>195</v>
      </c>
      <c r="C27" s="3">
        <v>1973</v>
      </c>
      <c r="D27" s="3" t="s">
        <v>9</v>
      </c>
      <c r="E27" s="3" t="s">
        <v>197</v>
      </c>
      <c r="F27" s="4">
        <v>9.8379629629629633E-3</v>
      </c>
      <c r="G27">
        <v>16</v>
      </c>
    </row>
    <row r="28" spans="1:7" x14ac:dyDescent="0.25">
      <c r="A28" s="2">
        <v>6</v>
      </c>
      <c r="B28" s="3" t="s">
        <v>201</v>
      </c>
      <c r="D28" s="3" t="s">
        <v>9</v>
      </c>
      <c r="F28" s="4">
        <v>1.1446759259259259E-2</v>
      </c>
      <c r="G28">
        <v>15</v>
      </c>
    </row>
    <row r="29" spans="1:7" x14ac:dyDescent="0.25">
      <c r="A29" s="2"/>
    </row>
    <row r="30" spans="1:7" x14ac:dyDescent="0.25">
      <c r="A30" s="61"/>
      <c r="B30" s="61" t="s">
        <v>41</v>
      </c>
      <c r="C30" s="61"/>
      <c r="D30" s="61"/>
      <c r="E30" s="61"/>
      <c r="F30" s="61"/>
    </row>
    <row r="31" spans="1:7" x14ac:dyDescent="0.25">
      <c r="A31" s="2">
        <v>1</v>
      </c>
      <c r="B31" s="3" t="s">
        <v>15</v>
      </c>
      <c r="C31" s="3">
        <v>1971</v>
      </c>
      <c r="D31" s="3" t="s">
        <v>13</v>
      </c>
      <c r="E31" s="3" t="s">
        <v>10</v>
      </c>
      <c r="F31" s="4">
        <v>6.875E-3</v>
      </c>
    </row>
    <row r="32" spans="1:7" x14ac:dyDescent="0.25">
      <c r="A32" s="2">
        <v>2</v>
      </c>
      <c r="B32" s="3" t="s">
        <v>12</v>
      </c>
      <c r="C32" s="3">
        <v>1971</v>
      </c>
      <c r="D32" s="3" t="s">
        <v>13</v>
      </c>
      <c r="E32" s="3" t="s">
        <v>14</v>
      </c>
      <c r="F32" s="4">
        <v>6.9907407407407409E-3</v>
      </c>
    </row>
    <row r="33" spans="1:7" x14ac:dyDescent="0.25">
      <c r="A33" s="2">
        <v>3</v>
      </c>
      <c r="B33" s="3" t="s">
        <v>21</v>
      </c>
      <c r="C33" s="3">
        <v>1970</v>
      </c>
      <c r="D33" s="3" t="s">
        <v>13</v>
      </c>
      <c r="E33" s="3" t="s">
        <v>22</v>
      </c>
      <c r="F33" s="4">
        <v>8.0555555555555554E-3</v>
      </c>
    </row>
    <row r="34" spans="1:7" x14ac:dyDescent="0.25">
      <c r="A34" s="2"/>
    </row>
    <row r="35" spans="1:7" x14ac:dyDescent="0.25">
      <c r="A35" s="61"/>
      <c r="B35" s="61" t="s">
        <v>42</v>
      </c>
      <c r="C35" s="61"/>
      <c r="D35" s="61"/>
      <c r="E35" s="61"/>
      <c r="F35" s="61"/>
    </row>
    <row r="36" spans="1:7" x14ac:dyDescent="0.25">
      <c r="A36" s="2">
        <v>1</v>
      </c>
      <c r="B36" s="3" t="s">
        <v>17</v>
      </c>
      <c r="C36" s="3">
        <v>1960</v>
      </c>
      <c r="D36" s="3" t="s">
        <v>18</v>
      </c>
      <c r="E36" s="3" t="s">
        <v>10</v>
      </c>
      <c r="F36" s="4">
        <v>7.083333333333333E-3</v>
      </c>
    </row>
    <row r="37" spans="1:7" x14ac:dyDescent="0.25">
      <c r="A37" s="2">
        <v>2</v>
      </c>
      <c r="B37" s="3" t="s">
        <v>194</v>
      </c>
      <c r="C37" s="3">
        <v>1961</v>
      </c>
      <c r="D37" s="3" t="s">
        <v>18</v>
      </c>
      <c r="E37" s="3" t="s">
        <v>10</v>
      </c>
      <c r="F37" s="4">
        <v>7.9976851851851858E-3</v>
      </c>
    </row>
    <row r="38" spans="1:7" x14ac:dyDescent="0.25">
      <c r="A38" s="2">
        <v>3</v>
      </c>
      <c r="B38" s="3" t="s">
        <v>38</v>
      </c>
      <c r="C38" s="3">
        <v>1961</v>
      </c>
      <c r="D38" s="3" t="s">
        <v>18</v>
      </c>
      <c r="E38" s="3" t="s">
        <v>36</v>
      </c>
      <c r="F38" s="4">
        <v>1.0520833333333333E-2</v>
      </c>
    </row>
    <row r="39" spans="1:7" x14ac:dyDescent="0.25">
      <c r="A39" s="2"/>
    </row>
    <row r="40" spans="1:7" x14ac:dyDescent="0.25">
      <c r="A40" s="61"/>
      <c r="B40" s="61" t="s">
        <v>43</v>
      </c>
      <c r="C40" s="61"/>
      <c r="D40" s="61"/>
      <c r="E40" s="61"/>
      <c r="F40" s="61"/>
    </row>
    <row r="41" spans="1:7" x14ac:dyDescent="0.25">
      <c r="A41" s="2">
        <v>1</v>
      </c>
      <c r="B41" s="3" t="s">
        <v>29</v>
      </c>
      <c r="C41" s="3">
        <v>1951</v>
      </c>
      <c r="D41" s="3" t="s">
        <v>26</v>
      </c>
      <c r="E41" s="3" t="s">
        <v>10</v>
      </c>
      <c r="F41" s="4">
        <v>8.5995370370370375E-3</v>
      </c>
    </row>
    <row r="42" spans="1:7" x14ac:dyDescent="0.25">
      <c r="A42" s="2">
        <v>2</v>
      </c>
      <c r="B42" s="3" t="s">
        <v>25</v>
      </c>
      <c r="C42" s="3">
        <v>1952</v>
      </c>
      <c r="D42" s="3" t="s">
        <v>26</v>
      </c>
      <c r="E42" s="3" t="s">
        <v>10</v>
      </c>
      <c r="F42" s="4">
        <v>8.7152777777777784E-3</v>
      </c>
    </row>
    <row r="43" spans="1:7" x14ac:dyDescent="0.25">
      <c r="A43" s="2"/>
    </row>
    <row r="44" spans="1:7" x14ac:dyDescent="0.25">
      <c r="A44" s="61"/>
      <c r="B44" s="61" t="s">
        <v>44</v>
      </c>
      <c r="C44" s="61"/>
      <c r="D44" s="61"/>
      <c r="E44" s="61"/>
      <c r="F44" s="61"/>
    </row>
    <row r="45" spans="1:7" x14ac:dyDescent="0.25">
      <c r="A45" s="2">
        <v>1</v>
      </c>
      <c r="B45" s="3" t="s">
        <v>27</v>
      </c>
      <c r="C45" s="3">
        <v>1974</v>
      </c>
      <c r="D45" s="3" t="s">
        <v>28</v>
      </c>
      <c r="E45" s="3" t="s">
        <v>10</v>
      </c>
      <c r="F45" s="4">
        <v>8.9351851851851849E-3</v>
      </c>
      <c r="G45">
        <v>25</v>
      </c>
    </row>
    <row r="46" spans="1:7" x14ac:dyDescent="0.25">
      <c r="A46" s="2">
        <v>2</v>
      </c>
      <c r="B46" s="3" t="s">
        <v>33</v>
      </c>
      <c r="C46" s="3">
        <v>1987</v>
      </c>
      <c r="D46" s="3" t="s">
        <v>28</v>
      </c>
      <c r="E46" s="3" t="s">
        <v>10</v>
      </c>
      <c r="F46" s="4">
        <v>9.3981481481481485E-3</v>
      </c>
      <c r="G46">
        <v>20</v>
      </c>
    </row>
    <row r="47" spans="1:7" x14ac:dyDescent="0.25">
      <c r="A47" s="2">
        <v>3</v>
      </c>
      <c r="B47" s="3" t="s">
        <v>196</v>
      </c>
      <c r="C47" s="3">
        <v>2001</v>
      </c>
      <c r="D47" s="3" t="s">
        <v>28</v>
      </c>
      <c r="E47" s="3" t="s">
        <v>93</v>
      </c>
      <c r="F47" s="4">
        <v>1.8055555555555554E-2</v>
      </c>
      <c r="G47">
        <v>18</v>
      </c>
    </row>
    <row r="49" spans="1:8" x14ac:dyDescent="0.25">
      <c r="A49" s="65"/>
      <c r="B49" s="66" t="s">
        <v>206</v>
      </c>
      <c r="C49" s="65"/>
      <c r="D49" s="65"/>
      <c r="E49" s="65"/>
      <c r="F49" s="65"/>
      <c r="G49" s="65"/>
      <c r="H49" s="65"/>
    </row>
    <row r="50" spans="1:8" x14ac:dyDescent="0.25">
      <c r="A50" s="67">
        <v>1</v>
      </c>
      <c r="B50" t="s">
        <v>17</v>
      </c>
      <c r="C50" t="s">
        <v>46</v>
      </c>
      <c r="D50">
        <v>1960</v>
      </c>
      <c r="E50" t="s">
        <v>10</v>
      </c>
      <c r="F50" s="4">
        <v>7.083333333333333E-3</v>
      </c>
      <c r="G50" s="3">
        <v>386</v>
      </c>
      <c r="H50">
        <v>25</v>
      </c>
    </row>
    <row r="51" spans="1:8" x14ac:dyDescent="0.25">
      <c r="A51" s="67">
        <v>2</v>
      </c>
      <c r="B51" s="3" t="s">
        <v>15</v>
      </c>
      <c r="C51" t="s">
        <v>45</v>
      </c>
      <c r="D51">
        <v>1971</v>
      </c>
      <c r="E51" t="s">
        <v>10</v>
      </c>
      <c r="F51" s="4">
        <v>6.875E-3</v>
      </c>
      <c r="G51" s="3">
        <v>368</v>
      </c>
      <c r="H51">
        <v>20</v>
      </c>
    </row>
    <row r="52" spans="1:8" x14ac:dyDescent="0.25">
      <c r="A52" s="67">
        <v>3</v>
      </c>
      <c r="B52" s="3" t="s">
        <v>12</v>
      </c>
      <c r="C52" t="s">
        <v>45</v>
      </c>
      <c r="D52">
        <v>1971</v>
      </c>
      <c r="E52" t="s">
        <v>14</v>
      </c>
      <c r="F52" s="4">
        <v>6.9907407407407409E-3</v>
      </c>
      <c r="G52" s="68">
        <v>362</v>
      </c>
      <c r="H52">
        <v>18</v>
      </c>
    </row>
    <row r="53" spans="1:8" x14ac:dyDescent="0.25">
      <c r="A53" s="67">
        <v>4</v>
      </c>
      <c r="B53" s="3" t="s">
        <v>29</v>
      </c>
      <c r="C53" t="s">
        <v>48</v>
      </c>
      <c r="D53">
        <v>1951</v>
      </c>
      <c r="E53" t="s">
        <v>10</v>
      </c>
      <c r="F53" s="4">
        <v>8.5995370370370375E-3</v>
      </c>
      <c r="G53" s="68">
        <v>347</v>
      </c>
      <c r="H53">
        <v>17</v>
      </c>
    </row>
    <row r="54" spans="1:8" x14ac:dyDescent="0.25">
      <c r="A54" s="67">
        <v>5</v>
      </c>
      <c r="B54" s="3" t="s">
        <v>194</v>
      </c>
      <c r="C54" t="s">
        <v>46</v>
      </c>
      <c r="D54">
        <v>1961</v>
      </c>
      <c r="E54" t="s">
        <v>10</v>
      </c>
      <c r="F54" s="4">
        <v>7.9976851851851858E-3</v>
      </c>
      <c r="G54" s="68">
        <v>342</v>
      </c>
      <c r="H54">
        <v>16</v>
      </c>
    </row>
    <row r="55" spans="1:8" x14ac:dyDescent="0.25">
      <c r="A55" s="67">
        <v>6</v>
      </c>
      <c r="B55" s="3" t="s">
        <v>25</v>
      </c>
      <c r="C55" t="s">
        <v>48</v>
      </c>
      <c r="D55">
        <v>1952</v>
      </c>
      <c r="E55" t="s">
        <v>10</v>
      </c>
      <c r="F55" s="4">
        <v>8.7152777777777784E-3</v>
      </c>
      <c r="G55" s="68">
        <v>342</v>
      </c>
      <c r="H55">
        <v>15</v>
      </c>
    </row>
    <row r="56" spans="1:8" x14ac:dyDescent="0.25">
      <c r="A56" s="67">
        <v>7</v>
      </c>
      <c r="B56" s="3" t="s">
        <v>21</v>
      </c>
      <c r="C56" t="s">
        <v>45</v>
      </c>
      <c r="D56">
        <v>1970</v>
      </c>
      <c r="E56" t="s">
        <v>22</v>
      </c>
      <c r="F56" s="4">
        <v>8.0555555555555554E-3</v>
      </c>
      <c r="G56" s="68">
        <v>314</v>
      </c>
      <c r="H56">
        <v>14</v>
      </c>
    </row>
    <row r="57" spans="1:8" x14ac:dyDescent="0.25">
      <c r="A57" s="67">
        <v>8</v>
      </c>
      <c r="B57" s="3" t="s">
        <v>38</v>
      </c>
      <c r="C57" t="s">
        <v>46</v>
      </c>
      <c r="D57">
        <v>1961</v>
      </c>
      <c r="E57" t="s">
        <v>36</v>
      </c>
      <c r="F57" s="4">
        <v>1.0520833333333333E-2</v>
      </c>
      <c r="G57" s="68">
        <v>260</v>
      </c>
      <c r="H57">
        <v>13</v>
      </c>
    </row>
  </sheetData>
  <mergeCells count="2">
    <mergeCell ref="A1:F1"/>
    <mergeCell ref="E2:F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7"/>
  <sheetViews>
    <sheetView workbookViewId="0">
      <selection activeCell="I18" sqref="I18"/>
    </sheetView>
  </sheetViews>
  <sheetFormatPr defaultRowHeight="15" x14ac:dyDescent="0.25"/>
  <sheetData>
    <row r="1" spans="1:9" ht="60" x14ac:dyDescent="0.25">
      <c r="A1" t="s">
        <v>207</v>
      </c>
      <c r="F1" t="s">
        <v>202</v>
      </c>
      <c r="G1" s="63" t="s">
        <v>169</v>
      </c>
    </row>
    <row r="2" spans="1:9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7</v>
      </c>
      <c r="H2" s="1" t="s">
        <v>203</v>
      </c>
      <c r="I2" s="1" t="s">
        <v>208</v>
      </c>
    </row>
    <row r="3" spans="1:9" x14ac:dyDescent="0.25">
      <c r="A3" s="1"/>
      <c r="B3" s="1" t="s">
        <v>204</v>
      </c>
      <c r="C3" s="1"/>
      <c r="D3" s="1"/>
      <c r="E3" s="1"/>
      <c r="F3" s="1"/>
      <c r="G3" s="1"/>
      <c r="H3" s="1"/>
      <c r="I3" s="1"/>
    </row>
    <row r="4" spans="1:9" x14ac:dyDescent="0.25">
      <c r="A4">
        <v>1</v>
      </c>
      <c r="B4" t="s">
        <v>16</v>
      </c>
      <c r="C4">
        <v>1978</v>
      </c>
      <c r="D4" t="s">
        <v>9</v>
      </c>
      <c r="E4" t="s">
        <v>10</v>
      </c>
      <c r="F4" s="4">
        <f>VLOOKUP(B4,[1]red_sutr!$B$4:$F$23,5,0)</f>
        <v>5.9421296296296297E-3</v>
      </c>
      <c r="G4" s="4">
        <f>VLOOKUP(B4,[1]bila_hora!$B$4:$F$20,5,0)</f>
        <v>6.7013888888888887E-3</v>
      </c>
      <c r="H4" s="64">
        <f>SUM(F4:G4)</f>
        <v>1.2643518518518519E-2</v>
      </c>
      <c r="I4">
        <v>30</v>
      </c>
    </row>
    <row r="5" spans="1:9" x14ac:dyDescent="0.25">
      <c r="A5">
        <v>2</v>
      </c>
      <c r="B5" t="s">
        <v>11</v>
      </c>
      <c r="C5">
        <v>1975</v>
      </c>
      <c r="D5" t="s">
        <v>9</v>
      </c>
      <c r="E5" t="s">
        <v>10</v>
      </c>
      <c r="F5" s="4">
        <f>VLOOKUP(B5,[1]red_sutr!$B$4:$F$23,5,0)</f>
        <v>5.6782407407407406E-3</v>
      </c>
      <c r="G5" s="4">
        <f>VLOOKUP(B5,[1]bila_hora!$B$4:$F$20,5,0)</f>
        <v>7.0949074074074074E-3</v>
      </c>
      <c r="H5" s="64">
        <f>SUM(F5:G5)</f>
        <v>1.2773148148148148E-2</v>
      </c>
      <c r="I5">
        <v>25</v>
      </c>
    </row>
    <row r="6" spans="1:9" x14ac:dyDescent="0.25">
      <c r="A6">
        <v>3</v>
      </c>
      <c r="B6" t="s">
        <v>35</v>
      </c>
      <c r="C6">
        <v>1981</v>
      </c>
      <c r="D6" t="s">
        <v>9</v>
      </c>
      <c r="E6" t="s">
        <v>36</v>
      </c>
      <c r="F6" s="4">
        <f>VLOOKUP(B6,[1]red_sutr!$B$4:$F$23,5,0)</f>
        <v>8.0486111111111105E-3</v>
      </c>
      <c r="G6" s="4">
        <f>VLOOKUP(B6,[1]bila_hora!$B$4:$F$20,5,0)</f>
        <v>9.3518518518518525E-3</v>
      </c>
      <c r="H6" s="64">
        <f>SUM(F6:G6)</f>
        <v>1.7400462962962965E-2</v>
      </c>
      <c r="I6">
        <v>20</v>
      </c>
    </row>
    <row r="7" spans="1:9" x14ac:dyDescent="0.25">
      <c r="A7" s="1"/>
      <c r="B7" s="1" t="s">
        <v>205</v>
      </c>
      <c r="C7" s="1"/>
      <c r="D7" s="1"/>
      <c r="E7" s="1"/>
      <c r="F7" s="1"/>
      <c r="G7" s="1"/>
      <c r="H7" s="1"/>
    </row>
    <row r="8" spans="1:9" x14ac:dyDescent="0.25">
      <c r="A8">
        <v>1</v>
      </c>
      <c r="B8" t="s">
        <v>27</v>
      </c>
      <c r="C8">
        <v>1974</v>
      </c>
      <c r="D8" t="s">
        <v>28</v>
      </c>
      <c r="E8" t="s">
        <v>10</v>
      </c>
      <c r="F8" s="4">
        <f>VLOOKUP(B8,[1]red_sutr!$B$4:$F$23,5,0)</f>
        <v>7.2847222222222228E-3</v>
      </c>
      <c r="G8" s="4">
        <f>VLOOKUP(B8,[1]bila_hora!$B$4:$F$20,5,0)</f>
        <v>8.9351851851851849E-3</v>
      </c>
      <c r="H8" s="64">
        <f>SUM(F8:G8)</f>
        <v>1.6219907407407409E-2</v>
      </c>
      <c r="I8">
        <v>30</v>
      </c>
    </row>
    <row r="9" spans="1:9" x14ac:dyDescent="0.25">
      <c r="A9">
        <v>2</v>
      </c>
      <c r="B9" t="s">
        <v>33</v>
      </c>
      <c r="C9">
        <v>1987</v>
      </c>
      <c r="D9" t="s">
        <v>28</v>
      </c>
      <c r="E9" t="s">
        <v>34</v>
      </c>
      <c r="F9" s="4">
        <f>VLOOKUP(B9,[1]red_sutr!$B$4:$F$23,5,0)</f>
        <v>7.8067129629629632E-3</v>
      </c>
      <c r="G9" s="4">
        <f>VLOOKUP(B9,[1]bila_hora!$B$4:$F$20,5,0)</f>
        <v>9.3981481481481485E-3</v>
      </c>
      <c r="H9" s="64">
        <f>SUM(F9:G9)</f>
        <v>1.7204861111111112E-2</v>
      </c>
      <c r="I9">
        <v>25</v>
      </c>
    </row>
    <row r="10" spans="1:9" x14ac:dyDescent="0.25">
      <c r="A10" s="1"/>
      <c r="B10" s="1" t="s">
        <v>206</v>
      </c>
      <c r="C10" s="1"/>
      <c r="D10" s="1"/>
      <c r="E10" s="1"/>
      <c r="F10" s="1"/>
      <c r="G10" s="1"/>
      <c r="H10" s="1"/>
    </row>
    <row r="11" spans="1:9" x14ac:dyDescent="0.25">
      <c r="A11">
        <v>8</v>
      </c>
      <c r="B11" t="s">
        <v>12</v>
      </c>
      <c r="C11">
        <v>1971</v>
      </c>
      <c r="D11" t="s">
        <v>13</v>
      </c>
      <c r="E11" t="s">
        <v>14</v>
      </c>
      <c r="F11" s="4">
        <f>VLOOKUP(B11,[1]red_sutr!$B$4:$F$23,5,0)</f>
        <v>5.7546296296296304E-3</v>
      </c>
      <c r="G11" s="4">
        <f>VLOOKUP(B11,[1]bila_hora!$B$4:$F$20,5,0)</f>
        <v>6.9907407407407409E-3</v>
      </c>
      <c r="H11" s="64">
        <f t="shared" ref="H11:H17" si="0">SUM(F11:G11)</f>
        <v>1.2745370370370372E-2</v>
      </c>
      <c r="I11">
        <v>30</v>
      </c>
    </row>
    <row r="12" spans="1:9" x14ac:dyDescent="0.25">
      <c r="A12">
        <v>9</v>
      </c>
      <c r="B12" t="s">
        <v>15</v>
      </c>
      <c r="C12">
        <v>1971</v>
      </c>
      <c r="D12" t="s">
        <v>13</v>
      </c>
      <c r="E12" t="s">
        <v>10</v>
      </c>
      <c r="F12" s="4">
        <f>VLOOKUP(B12,[1]red_sutr!$B$4:$F$23,5,0)</f>
        <v>5.8819444444444457E-3</v>
      </c>
      <c r="G12" s="4">
        <f>VLOOKUP(B12,[1]bila_hora!$B$4:$F$20,5,0)</f>
        <v>6.875E-3</v>
      </c>
      <c r="H12" s="64">
        <f t="shared" si="0"/>
        <v>1.2756944444444446E-2</v>
      </c>
      <c r="I12">
        <v>25</v>
      </c>
    </row>
    <row r="13" spans="1:9" x14ac:dyDescent="0.25">
      <c r="A13">
        <v>10</v>
      </c>
      <c r="B13" t="s">
        <v>21</v>
      </c>
      <c r="C13">
        <v>1970</v>
      </c>
      <c r="D13" t="s">
        <v>13</v>
      </c>
      <c r="E13" t="s">
        <v>22</v>
      </c>
      <c r="F13" s="4">
        <f>VLOOKUP(B13,[1]red_sutr!$B$4:$F$23,5,0)</f>
        <v>6.9629629629629633E-3</v>
      </c>
      <c r="G13" s="4">
        <f>VLOOKUP(B13,[1]bila_hora!$B$4:$F$20,5,0)</f>
        <v>8.0555555555555554E-3</v>
      </c>
      <c r="H13" s="64">
        <f t="shared" si="0"/>
        <v>1.5018518518518518E-2</v>
      </c>
      <c r="I13">
        <v>20</v>
      </c>
    </row>
    <row r="14" spans="1:9" x14ac:dyDescent="0.25">
      <c r="A14">
        <v>12</v>
      </c>
      <c r="B14" t="s">
        <v>17</v>
      </c>
      <c r="C14">
        <v>1960</v>
      </c>
      <c r="D14" t="s">
        <v>18</v>
      </c>
      <c r="E14" t="s">
        <v>10</v>
      </c>
      <c r="F14" s="4">
        <f>VLOOKUP(B14,[1]red_sutr!$B$4:$F$23,5,0)</f>
        <v>6.2708333333333331E-3</v>
      </c>
      <c r="G14" s="4">
        <f>VLOOKUP(B14,[1]bila_hora!$B$4:$F$20,5,0)</f>
        <v>7.083333333333333E-3</v>
      </c>
      <c r="H14" s="64">
        <f t="shared" si="0"/>
        <v>1.3354166666666667E-2</v>
      </c>
      <c r="I14">
        <v>15</v>
      </c>
    </row>
    <row r="15" spans="1:9" x14ac:dyDescent="0.25">
      <c r="A15">
        <v>13</v>
      </c>
      <c r="B15" t="s">
        <v>38</v>
      </c>
      <c r="C15">
        <v>1961</v>
      </c>
      <c r="D15" t="s">
        <v>18</v>
      </c>
      <c r="E15" t="s">
        <v>36</v>
      </c>
      <c r="F15" s="4">
        <f>VLOOKUP(B15,[1]red_sutr!$B$4:$F$23,5,0)</f>
        <v>8.7824074074074072E-3</v>
      </c>
      <c r="G15" s="4">
        <f>VLOOKUP(B15,[1]bila_hora!$B$4:$F$20,5,0)</f>
        <v>1.0520833333333333E-2</v>
      </c>
      <c r="H15" s="64">
        <f t="shared" si="0"/>
        <v>1.9303240740740739E-2</v>
      </c>
      <c r="I15">
        <v>12</v>
      </c>
    </row>
    <row r="16" spans="1:9" x14ac:dyDescent="0.25">
      <c r="A16">
        <v>18</v>
      </c>
      <c r="B16" t="s">
        <v>25</v>
      </c>
      <c r="C16">
        <v>1952</v>
      </c>
      <c r="D16" t="s">
        <v>26</v>
      </c>
      <c r="E16" t="s">
        <v>10</v>
      </c>
      <c r="F16" s="4">
        <f>VLOOKUP(B16,[1]red_sutr!$B$4:$F$23,5,0)</f>
        <v>7.2453703703703708E-3</v>
      </c>
      <c r="G16" s="4">
        <f>VLOOKUP(B16,[1]bila_hora!$B$4:$F$20,5,0)</f>
        <v>8.7152777777777784E-3</v>
      </c>
      <c r="H16" s="64">
        <f t="shared" si="0"/>
        <v>1.5960648148148147E-2</v>
      </c>
      <c r="I16">
        <v>10</v>
      </c>
    </row>
    <row r="17" spans="1:9" x14ac:dyDescent="0.25">
      <c r="A17">
        <v>19</v>
      </c>
      <c r="B17" t="s">
        <v>29</v>
      </c>
      <c r="C17">
        <v>1951</v>
      </c>
      <c r="D17" t="s">
        <v>26</v>
      </c>
      <c r="E17" t="s">
        <v>10</v>
      </c>
      <c r="F17" s="4">
        <f>VLOOKUP(B17,[1]red_sutr!$B$4:$F$23,5,0)</f>
        <v>7.3819444444444444E-3</v>
      </c>
      <c r="G17" s="4">
        <f>VLOOKUP(B17,[1]bila_hora!$B$4:$F$20,5,0)</f>
        <v>8.5995370370370375E-3</v>
      </c>
      <c r="H17" s="64">
        <f t="shared" si="0"/>
        <v>1.5981481481481482E-2</v>
      </c>
      <c r="I17">
        <v>9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2"/>
  <sheetViews>
    <sheetView workbookViewId="0">
      <selection activeCell="G2" sqref="G2"/>
    </sheetView>
  </sheetViews>
  <sheetFormatPr defaultRowHeight="15" x14ac:dyDescent="0.25"/>
  <cols>
    <col min="1" max="1" width="7" style="6" customWidth="1"/>
    <col min="2" max="2" width="25.28515625" customWidth="1"/>
    <col min="3" max="3" width="6.140625" style="30" customWidth="1"/>
    <col min="4" max="4" width="4" customWidth="1"/>
    <col min="5" max="5" width="26" bestFit="1" customWidth="1"/>
    <col min="6" max="6" width="10.7109375" customWidth="1"/>
    <col min="253" max="253" width="6" customWidth="1"/>
    <col min="254" max="254" width="6.5703125" customWidth="1"/>
    <col min="255" max="255" width="10.7109375" customWidth="1"/>
    <col min="256" max="256" width="16.5703125" customWidth="1"/>
    <col min="257" max="257" width="15.140625" customWidth="1"/>
    <col min="258" max="258" width="6.140625" customWidth="1"/>
    <col min="259" max="259" width="4" customWidth="1"/>
    <col min="260" max="260" width="26" bestFit="1" customWidth="1"/>
    <col min="261" max="261" width="6.5703125" customWidth="1"/>
    <col min="262" max="262" width="5.42578125" customWidth="1"/>
    <col min="509" max="509" width="6" customWidth="1"/>
    <col min="510" max="510" width="6.5703125" customWidth="1"/>
    <col min="511" max="511" width="10.7109375" customWidth="1"/>
    <col min="512" max="512" width="16.5703125" customWidth="1"/>
    <col min="513" max="513" width="15.140625" customWidth="1"/>
    <col min="514" max="514" width="6.140625" customWidth="1"/>
    <col min="515" max="515" width="4" customWidth="1"/>
    <col min="516" max="516" width="26" bestFit="1" customWidth="1"/>
    <col min="517" max="517" width="6.5703125" customWidth="1"/>
    <col min="518" max="518" width="5.42578125" customWidth="1"/>
    <col min="765" max="765" width="6" customWidth="1"/>
    <col min="766" max="766" width="6.5703125" customWidth="1"/>
    <col min="767" max="767" width="10.7109375" customWidth="1"/>
    <col min="768" max="768" width="16.5703125" customWidth="1"/>
    <col min="769" max="769" width="15.140625" customWidth="1"/>
    <col min="770" max="770" width="6.140625" customWidth="1"/>
    <col min="771" max="771" width="4" customWidth="1"/>
    <col min="772" max="772" width="26" bestFit="1" customWidth="1"/>
    <col min="773" max="773" width="6.5703125" customWidth="1"/>
    <col min="774" max="774" width="5.42578125" customWidth="1"/>
    <col min="1021" max="1021" width="6" customWidth="1"/>
    <col min="1022" max="1022" width="6.5703125" customWidth="1"/>
    <col min="1023" max="1023" width="10.7109375" customWidth="1"/>
    <col min="1024" max="1024" width="16.5703125" customWidth="1"/>
    <col min="1025" max="1025" width="15.140625" customWidth="1"/>
    <col min="1026" max="1026" width="6.140625" customWidth="1"/>
    <col min="1027" max="1027" width="4" customWidth="1"/>
    <col min="1028" max="1028" width="26" bestFit="1" customWidth="1"/>
    <col min="1029" max="1029" width="6.5703125" customWidth="1"/>
    <col min="1030" max="1030" width="5.42578125" customWidth="1"/>
    <col min="1277" max="1277" width="6" customWidth="1"/>
    <col min="1278" max="1278" width="6.5703125" customWidth="1"/>
    <col min="1279" max="1279" width="10.7109375" customWidth="1"/>
    <col min="1280" max="1280" width="16.5703125" customWidth="1"/>
    <col min="1281" max="1281" width="15.140625" customWidth="1"/>
    <col min="1282" max="1282" width="6.140625" customWidth="1"/>
    <col min="1283" max="1283" width="4" customWidth="1"/>
    <col min="1284" max="1284" width="26" bestFit="1" customWidth="1"/>
    <col min="1285" max="1285" width="6.5703125" customWidth="1"/>
    <col min="1286" max="1286" width="5.42578125" customWidth="1"/>
    <col min="1533" max="1533" width="6" customWidth="1"/>
    <col min="1534" max="1534" width="6.5703125" customWidth="1"/>
    <col min="1535" max="1535" width="10.7109375" customWidth="1"/>
    <col min="1536" max="1536" width="16.5703125" customWidth="1"/>
    <col min="1537" max="1537" width="15.140625" customWidth="1"/>
    <col min="1538" max="1538" width="6.140625" customWidth="1"/>
    <col min="1539" max="1539" width="4" customWidth="1"/>
    <col min="1540" max="1540" width="26" bestFit="1" customWidth="1"/>
    <col min="1541" max="1541" width="6.5703125" customWidth="1"/>
    <col min="1542" max="1542" width="5.42578125" customWidth="1"/>
    <col min="1789" max="1789" width="6" customWidth="1"/>
    <col min="1790" max="1790" width="6.5703125" customWidth="1"/>
    <col min="1791" max="1791" width="10.7109375" customWidth="1"/>
    <col min="1792" max="1792" width="16.5703125" customWidth="1"/>
    <col min="1793" max="1793" width="15.140625" customWidth="1"/>
    <col min="1794" max="1794" width="6.140625" customWidth="1"/>
    <col min="1795" max="1795" width="4" customWidth="1"/>
    <col min="1796" max="1796" width="26" bestFit="1" customWidth="1"/>
    <col min="1797" max="1797" width="6.5703125" customWidth="1"/>
    <col min="1798" max="1798" width="5.42578125" customWidth="1"/>
    <col min="2045" max="2045" width="6" customWidth="1"/>
    <col min="2046" max="2046" width="6.5703125" customWidth="1"/>
    <col min="2047" max="2047" width="10.7109375" customWidth="1"/>
    <col min="2048" max="2048" width="16.5703125" customWidth="1"/>
    <col min="2049" max="2049" width="15.140625" customWidth="1"/>
    <col min="2050" max="2050" width="6.140625" customWidth="1"/>
    <col min="2051" max="2051" width="4" customWidth="1"/>
    <col min="2052" max="2052" width="26" bestFit="1" customWidth="1"/>
    <col min="2053" max="2053" width="6.5703125" customWidth="1"/>
    <col min="2054" max="2054" width="5.42578125" customWidth="1"/>
    <col min="2301" max="2301" width="6" customWidth="1"/>
    <col min="2302" max="2302" width="6.5703125" customWidth="1"/>
    <col min="2303" max="2303" width="10.7109375" customWidth="1"/>
    <col min="2304" max="2304" width="16.5703125" customWidth="1"/>
    <col min="2305" max="2305" width="15.140625" customWidth="1"/>
    <col min="2306" max="2306" width="6.140625" customWidth="1"/>
    <col min="2307" max="2307" width="4" customWidth="1"/>
    <col min="2308" max="2308" width="26" bestFit="1" customWidth="1"/>
    <col min="2309" max="2309" width="6.5703125" customWidth="1"/>
    <col min="2310" max="2310" width="5.42578125" customWidth="1"/>
    <col min="2557" max="2557" width="6" customWidth="1"/>
    <col min="2558" max="2558" width="6.5703125" customWidth="1"/>
    <col min="2559" max="2559" width="10.7109375" customWidth="1"/>
    <col min="2560" max="2560" width="16.5703125" customWidth="1"/>
    <col min="2561" max="2561" width="15.140625" customWidth="1"/>
    <col min="2562" max="2562" width="6.140625" customWidth="1"/>
    <col min="2563" max="2563" width="4" customWidth="1"/>
    <col min="2564" max="2564" width="26" bestFit="1" customWidth="1"/>
    <col min="2565" max="2565" width="6.5703125" customWidth="1"/>
    <col min="2566" max="2566" width="5.42578125" customWidth="1"/>
    <col min="2813" max="2813" width="6" customWidth="1"/>
    <col min="2814" max="2814" width="6.5703125" customWidth="1"/>
    <col min="2815" max="2815" width="10.7109375" customWidth="1"/>
    <col min="2816" max="2816" width="16.5703125" customWidth="1"/>
    <col min="2817" max="2817" width="15.140625" customWidth="1"/>
    <col min="2818" max="2818" width="6.140625" customWidth="1"/>
    <col min="2819" max="2819" width="4" customWidth="1"/>
    <col min="2820" max="2820" width="26" bestFit="1" customWidth="1"/>
    <col min="2821" max="2821" width="6.5703125" customWidth="1"/>
    <col min="2822" max="2822" width="5.42578125" customWidth="1"/>
    <col min="3069" max="3069" width="6" customWidth="1"/>
    <col min="3070" max="3070" width="6.5703125" customWidth="1"/>
    <col min="3071" max="3071" width="10.7109375" customWidth="1"/>
    <col min="3072" max="3072" width="16.5703125" customWidth="1"/>
    <col min="3073" max="3073" width="15.140625" customWidth="1"/>
    <col min="3074" max="3074" width="6.140625" customWidth="1"/>
    <col min="3075" max="3075" width="4" customWidth="1"/>
    <col min="3076" max="3076" width="26" bestFit="1" customWidth="1"/>
    <col min="3077" max="3077" width="6.5703125" customWidth="1"/>
    <col min="3078" max="3078" width="5.42578125" customWidth="1"/>
    <col min="3325" max="3325" width="6" customWidth="1"/>
    <col min="3326" max="3326" width="6.5703125" customWidth="1"/>
    <col min="3327" max="3327" width="10.7109375" customWidth="1"/>
    <col min="3328" max="3328" width="16.5703125" customWidth="1"/>
    <col min="3329" max="3329" width="15.140625" customWidth="1"/>
    <col min="3330" max="3330" width="6.140625" customWidth="1"/>
    <col min="3331" max="3331" width="4" customWidth="1"/>
    <col min="3332" max="3332" width="26" bestFit="1" customWidth="1"/>
    <col min="3333" max="3333" width="6.5703125" customWidth="1"/>
    <col min="3334" max="3334" width="5.42578125" customWidth="1"/>
    <col min="3581" max="3581" width="6" customWidth="1"/>
    <col min="3582" max="3582" width="6.5703125" customWidth="1"/>
    <col min="3583" max="3583" width="10.7109375" customWidth="1"/>
    <col min="3584" max="3584" width="16.5703125" customWidth="1"/>
    <col min="3585" max="3585" width="15.140625" customWidth="1"/>
    <col min="3586" max="3586" width="6.140625" customWidth="1"/>
    <col min="3587" max="3587" width="4" customWidth="1"/>
    <col min="3588" max="3588" width="26" bestFit="1" customWidth="1"/>
    <col min="3589" max="3589" width="6.5703125" customWidth="1"/>
    <col min="3590" max="3590" width="5.42578125" customWidth="1"/>
    <col min="3837" max="3837" width="6" customWidth="1"/>
    <col min="3838" max="3838" width="6.5703125" customWidth="1"/>
    <col min="3839" max="3839" width="10.7109375" customWidth="1"/>
    <col min="3840" max="3840" width="16.5703125" customWidth="1"/>
    <col min="3841" max="3841" width="15.140625" customWidth="1"/>
    <col min="3842" max="3842" width="6.140625" customWidth="1"/>
    <col min="3843" max="3843" width="4" customWidth="1"/>
    <col min="3844" max="3844" width="26" bestFit="1" customWidth="1"/>
    <col min="3845" max="3845" width="6.5703125" customWidth="1"/>
    <col min="3846" max="3846" width="5.42578125" customWidth="1"/>
    <col min="4093" max="4093" width="6" customWidth="1"/>
    <col min="4094" max="4094" width="6.5703125" customWidth="1"/>
    <col min="4095" max="4095" width="10.7109375" customWidth="1"/>
    <col min="4096" max="4096" width="16.5703125" customWidth="1"/>
    <col min="4097" max="4097" width="15.140625" customWidth="1"/>
    <col min="4098" max="4098" width="6.140625" customWidth="1"/>
    <col min="4099" max="4099" width="4" customWidth="1"/>
    <col min="4100" max="4100" width="26" bestFit="1" customWidth="1"/>
    <col min="4101" max="4101" width="6.5703125" customWidth="1"/>
    <col min="4102" max="4102" width="5.42578125" customWidth="1"/>
    <col min="4349" max="4349" width="6" customWidth="1"/>
    <col min="4350" max="4350" width="6.5703125" customWidth="1"/>
    <col min="4351" max="4351" width="10.7109375" customWidth="1"/>
    <col min="4352" max="4352" width="16.5703125" customWidth="1"/>
    <col min="4353" max="4353" width="15.140625" customWidth="1"/>
    <col min="4354" max="4354" width="6.140625" customWidth="1"/>
    <col min="4355" max="4355" width="4" customWidth="1"/>
    <col min="4356" max="4356" width="26" bestFit="1" customWidth="1"/>
    <col min="4357" max="4357" width="6.5703125" customWidth="1"/>
    <col min="4358" max="4358" width="5.42578125" customWidth="1"/>
    <col min="4605" max="4605" width="6" customWidth="1"/>
    <col min="4606" max="4606" width="6.5703125" customWidth="1"/>
    <col min="4607" max="4607" width="10.7109375" customWidth="1"/>
    <col min="4608" max="4608" width="16.5703125" customWidth="1"/>
    <col min="4609" max="4609" width="15.140625" customWidth="1"/>
    <col min="4610" max="4610" width="6.140625" customWidth="1"/>
    <col min="4611" max="4611" width="4" customWidth="1"/>
    <col min="4612" max="4612" width="26" bestFit="1" customWidth="1"/>
    <col min="4613" max="4613" width="6.5703125" customWidth="1"/>
    <col min="4614" max="4614" width="5.42578125" customWidth="1"/>
    <col min="4861" max="4861" width="6" customWidth="1"/>
    <col min="4862" max="4862" width="6.5703125" customWidth="1"/>
    <col min="4863" max="4863" width="10.7109375" customWidth="1"/>
    <col min="4864" max="4864" width="16.5703125" customWidth="1"/>
    <col min="4865" max="4865" width="15.140625" customWidth="1"/>
    <col min="4866" max="4866" width="6.140625" customWidth="1"/>
    <col min="4867" max="4867" width="4" customWidth="1"/>
    <col min="4868" max="4868" width="26" bestFit="1" customWidth="1"/>
    <col min="4869" max="4869" width="6.5703125" customWidth="1"/>
    <col min="4870" max="4870" width="5.42578125" customWidth="1"/>
    <col min="5117" max="5117" width="6" customWidth="1"/>
    <col min="5118" max="5118" width="6.5703125" customWidth="1"/>
    <col min="5119" max="5119" width="10.7109375" customWidth="1"/>
    <col min="5120" max="5120" width="16.5703125" customWidth="1"/>
    <col min="5121" max="5121" width="15.140625" customWidth="1"/>
    <col min="5122" max="5122" width="6.140625" customWidth="1"/>
    <col min="5123" max="5123" width="4" customWidth="1"/>
    <col min="5124" max="5124" width="26" bestFit="1" customWidth="1"/>
    <col min="5125" max="5125" width="6.5703125" customWidth="1"/>
    <col min="5126" max="5126" width="5.42578125" customWidth="1"/>
    <col min="5373" max="5373" width="6" customWidth="1"/>
    <col min="5374" max="5374" width="6.5703125" customWidth="1"/>
    <col min="5375" max="5375" width="10.7109375" customWidth="1"/>
    <col min="5376" max="5376" width="16.5703125" customWidth="1"/>
    <col min="5377" max="5377" width="15.140625" customWidth="1"/>
    <col min="5378" max="5378" width="6.140625" customWidth="1"/>
    <col min="5379" max="5379" width="4" customWidth="1"/>
    <col min="5380" max="5380" width="26" bestFit="1" customWidth="1"/>
    <col min="5381" max="5381" width="6.5703125" customWidth="1"/>
    <col min="5382" max="5382" width="5.42578125" customWidth="1"/>
    <col min="5629" max="5629" width="6" customWidth="1"/>
    <col min="5630" max="5630" width="6.5703125" customWidth="1"/>
    <col min="5631" max="5631" width="10.7109375" customWidth="1"/>
    <col min="5632" max="5632" width="16.5703125" customWidth="1"/>
    <col min="5633" max="5633" width="15.140625" customWidth="1"/>
    <col min="5634" max="5634" width="6.140625" customWidth="1"/>
    <col min="5635" max="5635" width="4" customWidth="1"/>
    <col min="5636" max="5636" width="26" bestFit="1" customWidth="1"/>
    <col min="5637" max="5637" width="6.5703125" customWidth="1"/>
    <col min="5638" max="5638" width="5.42578125" customWidth="1"/>
    <col min="5885" max="5885" width="6" customWidth="1"/>
    <col min="5886" max="5886" width="6.5703125" customWidth="1"/>
    <col min="5887" max="5887" width="10.7109375" customWidth="1"/>
    <col min="5888" max="5888" width="16.5703125" customWidth="1"/>
    <col min="5889" max="5889" width="15.140625" customWidth="1"/>
    <col min="5890" max="5890" width="6.140625" customWidth="1"/>
    <col min="5891" max="5891" width="4" customWidth="1"/>
    <col min="5892" max="5892" width="26" bestFit="1" customWidth="1"/>
    <col min="5893" max="5893" width="6.5703125" customWidth="1"/>
    <col min="5894" max="5894" width="5.42578125" customWidth="1"/>
    <col min="6141" max="6141" width="6" customWidth="1"/>
    <col min="6142" max="6142" width="6.5703125" customWidth="1"/>
    <col min="6143" max="6143" width="10.7109375" customWidth="1"/>
    <col min="6144" max="6144" width="16.5703125" customWidth="1"/>
    <col min="6145" max="6145" width="15.140625" customWidth="1"/>
    <col min="6146" max="6146" width="6.140625" customWidth="1"/>
    <col min="6147" max="6147" width="4" customWidth="1"/>
    <col min="6148" max="6148" width="26" bestFit="1" customWidth="1"/>
    <col min="6149" max="6149" width="6.5703125" customWidth="1"/>
    <col min="6150" max="6150" width="5.42578125" customWidth="1"/>
    <col min="6397" max="6397" width="6" customWidth="1"/>
    <col min="6398" max="6398" width="6.5703125" customWidth="1"/>
    <col min="6399" max="6399" width="10.7109375" customWidth="1"/>
    <col min="6400" max="6400" width="16.5703125" customWidth="1"/>
    <col min="6401" max="6401" width="15.140625" customWidth="1"/>
    <col min="6402" max="6402" width="6.140625" customWidth="1"/>
    <col min="6403" max="6403" width="4" customWidth="1"/>
    <col min="6404" max="6404" width="26" bestFit="1" customWidth="1"/>
    <col min="6405" max="6405" width="6.5703125" customWidth="1"/>
    <col min="6406" max="6406" width="5.42578125" customWidth="1"/>
    <col min="6653" max="6653" width="6" customWidth="1"/>
    <col min="6654" max="6654" width="6.5703125" customWidth="1"/>
    <col min="6655" max="6655" width="10.7109375" customWidth="1"/>
    <col min="6656" max="6656" width="16.5703125" customWidth="1"/>
    <col min="6657" max="6657" width="15.140625" customWidth="1"/>
    <col min="6658" max="6658" width="6.140625" customWidth="1"/>
    <col min="6659" max="6659" width="4" customWidth="1"/>
    <col min="6660" max="6660" width="26" bestFit="1" customWidth="1"/>
    <col min="6661" max="6661" width="6.5703125" customWidth="1"/>
    <col min="6662" max="6662" width="5.42578125" customWidth="1"/>
    <col min="6909" max="6909" width="6" customWidth="1"/>
    <col min="6910" max="6910" width="6.5703125" customWidth="1"/>
    <col min="6911" max="6911" width="10.7109375" customWidth="1"/>
    <col min="6912" max="6912" width="16.5703125" customWidth="1"/>
    <col min="6913" max="6913" width="15.140625" customWidth="1"/>
    <col min="6914" max="6914" width="6.140625" customWidth="1"/>
    <col min="6915" max="6915" width="4" customWidth="1"/>
    <col min="6916" max="6916" width="26" bestFit="1" customWidth="1"/>
    <col min="6917" max="6917" width="6.5703125" customWidth="1"/>
    <col min="6918" max="6918" width="5.42578125" customWidth="1"/>
    <col min="7165" max="7165" width="6" customWidth="1"/>
    <col min="7166" max="7166" width="6.5703125" customWidth="1"/>
    <col min="7167" max="7167" width="10.7109375" customWidth="1"/>
    <col min="7168" max="7168" width="16.5703125" customWidth="1"/>
    <col min="7169" max="7169" width="15.140625" customWidth="1"/>
    <col min="7170" max="7170" width="6.140625" customWidth="1"/>
    <col min="7171" max="7171" width="4" customWidth="1"/>
    <col min="7172" max="7172" width="26" bestFit="1" customWidth="1"/>
    <col min="7173" max="7173" width="6.5703125" customWidth="1"/>
    <col min="7174" max="7174" width="5.42578125" customWidth="1"/>
    <col min="7421" max="7421" width="6" customWidth="1"/>
    <col min="7422" max="7422" width="6.5703125" customWidth="1"/>
    <col min="7423" max="7423" width="10.7109375" customWidth="1"/>
    <col min="7424" max="7424" width="16.5703125" customWidth="1"/>
    <col min="7425" max="7425" width="15.140625" customWidth="1"/>
    <col min="7426" max="7426" width="6.140625" customWidth="1"/>
    <col min="7427" max="7427" width="4" customWidth="1"/>
    <col min="7428" max="7428" width="26" bestFit="1" customWidth="1"/>
    <col min="7429" max="7429" width="6.5703125" customWidth="1"/>
    <col min="7430" max="7430" width="5.42578125" customWidth="1"/>
    <col min="7677" max="7677" width="6" customWidth="1"/>
    <col min="7678" max="7678" width="6.5703125" customWidth="1"/>
    <col min="7679" max="7679" width="10.7109375" customWidth="1"/>
    <col min="7680" max="7680" width="16.5703125" customWidth="1"/>
    <col min="7681" max="7681" width="15.140625" customWidth="1"/>
    <col min="7682" max="7682" width="6.140625" customWidth="1"/>
    <col min="7683" max="7683" width="4" customWidth="1"/>
    <col min="7684" max="7684" width="26" bestFit="1" customWidth="1"/>
    <col min="7685" max="7685" width="6.5703125" customWidth="1"/>
    <col min="7686" max="7686" width="5.42578125" customWidth="1"/>
    <col min="7933" max="7933" width="6" customWidth="1"/>
    <col min="7934" max="7934" width="6.5703125" customWidth="1"/>
    <col min="7935" max="7935" width="10.7109375" customWidth="1"/>
    <col min="7936" max="7936" width="16.5703125" customWidth="1"/>
    <col min="7937" max="7937" width="15.140625" customWidth="1"/>
    <col min="7938" max="7938" width="6.140625" customWidth="1"/>
    <col min="7939" max="7939" width="4" customWidth="1"/>
    <col min="7940" max="7940" width="26" bestFit="1" customWidth="1"/>
    <col min="7941" max="7941" width="6.5703125" customWidth="1"/>
    <col min="7942" max="7942" width="5.42578125" customWidth="1"/>
    <col min="8189" max="8189" width="6" customWidth="1"/>
    <col min="8190" max="8190" width="6.5703125" customWidth="1"/>
    <col min="8191" max="8191" width="10.7109375" customWidth="1"/>
    <col min="8192" max="8192" width="16.5703125" customWidth="1"/>
    <col min="8193" max="8193" width="15.140625" customWidth="1"/>
    <col min="8194" max="8194" width="6.140625" customWidth="1"/>
    <col min="8195" max="8195" width="4" customWidth="1"/>
    <col min="8196" max="8196" width="26" bestFit="1" customWidth="1"/>
    <col min="8197" max="8197" width="6.5703125" customWidth="1"/>
    <col min="8198" max="8198" width="5.42578125" customWidth="1"/>
    <col min="8445" max="8445" width="6" customWidth="1"/>
    <col min="8446" max="8446" width="6.5703125" customWidth="1"/>
    <col min="8447" max="8447" width="10.7109375" customWidth="1"/>
    <col min="8448" max="8448" width="16.5703125" customWidth="1"/>
    <col min="8449" max="8449" width="15.140625" customWidth="1"/>
    <col min="8450" max="8450" width="6.140625" customWidth="1"/>
    <col min="8451" max="8451" width="4" customWidth="1"/>
    <col min="8452" max="8452" width="26" bestFit="1" customWidth="1"/>
    <col min="8453" max="8453" width="6.5703125" customWidth="1"/>
    <col min="8454" max="8454" width="5.42578125" customWidth="1"/>
    <col min="8701" max="8701" width="6" customWidth="1"/>
    <col min="8702" max="8702" width="6.5703125" customWidth="1"/>
    <col min="8703" max="8703" width="10.7109375" customWidth="1"/>
    <col min="8704" max="8704" width="16.5703125" customWidth="1"/>
    <col min="8705" max="8705" width="15.140625" customWidth="1"/>
    <col min="8706" max="8706" width="6.140625" customWidth="1"/>
    <col min="8707" max="8707" width="4" customWidth="1"/>
    <col min="8708" max="8708" width="26" bestFit="1" customWidth="1"/>
    <col min="8709" max="8709" width="6.5703125" customWidth="1"/>
    <col min="8710" max="8710" width="5.42578125" customWidth="1"/>
    <col min="8957" max="8957" width="6" customWidth="1"/>
    <col min="8958" max="8958" width="6.5703125" customWidth="1"/>
    <col min="8959" max="8959" width="10.7109375" customWidth="1"/>
    <col min="8960" max="8960" width="16.5703125" customWidth="1"/>
    <col min="8961" max="8961" width="15.140625" customWidth="1"/>
    <col min="8962" max="8962" width="6.140625" customWidth="1"/>
    <col min="8963" max="8963" width="4" customWidth="1"/>
    <col min="8964" max="8964" width="26" bestFit="1" customWidth="1"/>
    <col min="8965" max="8965" width="6.5703125" customWidth="1"/>
    <col min="8966" max="8966" width="5.42578125" customWidth="1"/>
    <col min="9213" max="9213" width="6" customWidth="1"/>
    <col min="9214" max="9214" width="6.5703125" customWidth="1"/>
    <col min="9215" max="9215" width="10.7109375" customWidth="1"/>
    <col min="9216" max="9216" width="16.5703125" customWidth="1"/>
    <col min="9217" max="9217" width="15.140625" customWidth="1"/>
    <col min="9218" max="9218" width="6.140625" customWidth="1"/>
    <col min="9219" max="9219" width="4" customWidth="1"/>
    <col min="9220" max="9220" width="26" bestFit="1" customWidth="1"/>
    <col min="9221" max="9221" width="6.5703125" customWidth="1"/>
    <col min="9222" max="9222" width="5.42578125" customWidth="1"/>
    <col min="9469" max="9469" width="6" customWidth="1"/>
    <col min="9470" max="9470" width="6.5703125" customWidth="1"/>
    <col min="9471" max="9471" width="10.7109375" customWidth="1"/>
    <col min="9472" max="9472" width="16.5703125" customWidth="1"/>
    <col min="9473" max="9473" width="15.140625" customWidth="1"/>
    <col min="9474" max="9474" width="6.140625" customWidth="1"/>
    <col min="9475" max="9475" width="4" customWidth="1"/>
    <col min="9476" max="9476" width="26" bestFit="1" customWidth="1"/>
    <col min="9477" max="9477" width="6.5703125" customWidth="1"/>
    <col min="9478" max="9478" width="5.42578125" customWidth="1"/>
    <col min="9725" max="9725" width="6" customWidth="1"/>
    <col min="9726" max="9726" width="6.5703125" customWidth="1"/>
    <col min="9727" max="9727" width="10.7109375" customWidth="1"/>
    <col min="9728" max="9728" width="16.5703125" customWidth="1"/>
    <col min="9729" max="9729" width="15.140625" customWidth="1"/>
    <col min="9730" max="9730" width="6.140625" customWidth="1"/>
    <col min="9731" max="9731" width="4" customWidth="1"/>
    <col min="9732" max="9732" width="26" bestFit="1" customWidth="1"/>
    <col min="9733" max="9733" width="6.5703125" customWidth="1"/>
    <col min="9734" max="9734" width="5.42578125" customWidth="1"/>
    <col min="9981" max="9981" width="6" customWidth="1"/>
    <col min="9982" max="9982" width="6.5703125" customWidth="1"/>
    <col min="9983" max="9983" width="10.7109375" customWidth="1"/>
    <col min="9984" max="9984" width="16.5703125" customWidth="1"/>
    <col min="9985" max="9985" width="15.140625" customWidth="1"/>
    <col min="9986" max="9986" width="6.140625" customWidth="1"/>
    <col min="9987" max="9987" width="4" customWidth="1"/>
    <col min="9988" max="9988" width="26" bestFit="1" customWidth="1"/>
    <col min="9989" max="9989" width="6.5703125" customWidth="1"/>
    <col min="9990" max="9990" width="5.42578125" customWidth="1"/>
    <col min="10237" max="10237" width="6" customWidth="1"/>
    <col min="10238" max="10238" width="6.5703125" customWidth="1"/>
    <col min="10239" max="10239" width="10.7109375" customWidth="1"/>
    <col min="10240" max="10240" width="16.5703125" customWidth="1"/>
    <col min="10241" max="10241" width="15.140625" customWidth="1"/>
    <col min="10242" max="10242" width="6.140625" customWidth="1"/>
    <col min="10243" max="10243" width="4" customWidth="1"/>
    <col min="10244" max="10244" width="26" bestFit="1" customWidth="1"/>
    <col min="10245" max="10245" width="6.5703125" customWidth="1"/>
    <col min="10246" max="10246" width="5.42578125" customWidth="1"/>
    <col min="10493" max="10493" width="6" customWidth="1"/>
    <col min="10494" max="10494" width="6.5703125" customWidth="1"/>
    <col min="10495" max="10495" width="10.7109375" customWidth="1"/>
    <col min="10496" max="10496" width="16.5703125" customWidth="1"/>
    <col min="10497" max="10497" width="15.140625" customWidth="1"/>
    <col min="10498" max="10498" width="6.140625" customWidth="1"/>
    <col min="10499" max="10499" width="4" customWidth="1"/>
    <col min="10500" max="10500" width="26" bestFit="1" customWidth="1"/>
    <col min="10501" max="10501" width="6.5703125" customWidth="1"/>
    <col min="10502" max="10502" width="5.42578125" customWidth="1"/>
    <col min="10749" max="10749" width="6" customWidth="1"/>
    <col min="10750" max="10750" width="6.5703125" customWidth="1"/>
    <col min="10751" max="10751" width="10.7109375" customWidth="1"/>
    <col min="10752" max="10752" width="16.5703125" customWidth="1"/>
    <col min="10753" max="10753" width="15.140625" customWidth="1"/>
    <col min="10754" max="10754" width="6.140625" customWidth="1"/>
    <col min="10755" max="10755" width="4" customWidth="1"/>
    <col min="10756" max="10756" width="26" bestFit="1" customWidth="1"/>
    <col min="10757" max="10757" width="6.5703125" customWidth="1"/>
    <col min="10758" max="10758" width="5.42578125" customWidth="1"/>
    <col min="11005" max="11005" width="6" customWidth="1"/>
    <col min="11006" max="11006" width="6.5703125" customWidth="1"/>
    <col min="11007" max="11007" width="10.7109375" customWidth="1"/>
    <col min="11008" max="11008" width="16.5703125" customWidth="1"/>
    <col min="11009" max="11009" width="15.140625" customWidth="1"/>
    <col min="11010" max="11010" width="6.140625" customWidth="1"/>
    <col min="11011" max="11011" width="4" customWidth="1"/>
    <col min="11012" max="11012" width="26" bestFit="1" customWidth="1"/>
    <col min="11013" max="11013" width="6.5703125" customWidth="1"/>
    <col min="11014" max="11014" width="5.42578125" customWidth="1"/>
    <col min="11261" max="11261" width="6" customWidth="1"/>
    <col min="11262" max="11262" width="6.5703125" customWidth="1"/>
    <col min="11263" max="11263" width="10.7109375" customWidth="1"/>
    <col min="11264" max="11264" width="16.5703125" customWidth="1"/>
    <col min="11265" max="11265" width="15.140625" customWidth="1"/>
    <col min="11266" max="11266" width="6.140625" customWidth="1"/>
    <col min="11267" max="11267" width="4" customWidth="1"/>
    <col min="11268" max="11268" width="26" bestFit="1" customWidth="1"/>
    <col min="11269" max="11269" width="6.5703125" customWidth="1"/>
    <col min="11270" max="11270" width="5.42578125" customWidth="1"/>
    <col min="11517" max="11517" width="6" customWidth="1"/>
    <col min="11518" max="11518" width="6.5703125" customWidth="1"/>
    <col min="11519" max="11519" width="10.7109375" customWidth="1"/>
    <col min="11520" max="11520" width="16.5703125" customWidth="1"/>
    <col min="11521" max="11521" width="15.140625" customWidth="1"/>
    <col min="11522" max="11522" width="6.140625" customWidth="1"/>
    <col min="11523" max="11523" width="4" customWidth="1"/>
    <col min="11524" max="11524" width="26" bestFit="1" customWidth="1"/>
    <col min="11525" max="11525" width="6.5703125" customWidth="1"/>
    <col min="11526" max="11526" width="5.42578125" customWidth="1"/>
    <col min="11773" max="11773" width="6" customWidth="1"/>
    <col min="11774" max="11774" width="6.5703125" customWidth="1"/>
    <col min="11775" max="11775" width="10.7109375" customWidth="1"/>
    <col min="11776" max="11776" width="16.5703125" customWidth="1"/>
    <col min="11777" max="11777" width="15.140625" customWidth="1"/>
    <col min="11778" max="11778" width="6.140625" customWidth="1"/>
    <col min="11779" max="11779" width="4" customWidth="1"/>
    <col min="11780" max="11780" width="26" bestFit="1" customWidth="1"/>
    <col min="11781" max="11781" width="6.5703125" customWidth="1"/>
    <col min="11782" max="11782" width="5.42578125" customWidth="1"/>
    <col min="12029" max="12029" width="6" customWidth="1"/>
    <col min="12030" max="12030" width="6.5703125" customWidth="1"/>
    <col min="12031" max="12031" width="10.7109375" customWidth="1"/>
    <col min="12032" max="12032" width="16.5703125" customWidth="1"/>
    <col min="12033" max="12033" width="15.140625" customWidth="1"/>
    <col min="12034" max="12034" width="6.140625" customWidth="1"/>
    <col min="12035" max="12035" width="4" customWidth="1"/>
    <col min="12036" max="12036" width="26" bestFit="1" customWidth="1"/>
    <col min="12037" max="12037" width="6.5703125" customWidth="1"/>
    <col min="12038" max="12038" width="5.42578125" customWidth="1"/>
    <col min="12285" max="12285" width="6" customWidth="1"/>
    <col min="12286" max="12286" width="6.5703125" customWidth="1"/>
    <col min="12287" max="12287" width="10.7109375" customWidth="1"/>
    <col min="12288" max="12288" width="16.5703125" customWidth="1"/>
    <col min="12289" max="12289" width="15.140625" customWidth="1"/>
    <col min="12290" max="12290" width="6.140625" customWidth="1"/>
    <col min="12291" max="12291" width="4" customWidth="1"/>
    <col min="12292" max="12292" width="26" bestFit="1" customWidth="1"/>
    <col min="12293" max="12293" width="6.5703125" customWidth="1"/>
    <col min="12294" max="12294" width="5.42578125" customWidth="1"/>
    <col min="12541" max="12541" width="6" customWidth="1"/>
    <col min="12542" max="12542" width="6.5703125" customWidth="1"/>
    <col min="12543" max="12543" width="10.7109375" customWidth="1"/>
    <col min="12544" max="12544" width="16.5703125" customWidth="1"/>
    <col min="12545" max="12545" width="15.140625" customWidth="1"/>
    <col min="12546" max="12546" width="6.140625" customWidth="1"/>
    <col min="12547" max="12547" width="4" customWidth="1"/>
    <col min="12548" max="12548" width="26" bestFit="1" customWidth="1"/>
    <col min="12549" max="12549" width="6.5703125" customWidth="1"/>
    <col min="12550" max="12550" width="5.42578125" customWidth="1"/>
    <col min="12797" max="12797" width="6" customWidth="1"/>
    <col min="12798" max="12798" width="6.5703125" customWidth="1"/>
    <col min="12799" max="12799" width="10.7109375" customWidth="1"/>
    <col min="12800" max="12800" width="16.5703125" customWidth="1"/>
    <col min="12801" max="12801" width="15.140625" customWidth="1"/>
    <col min="12802" max="12802" width="6.140625" customWidth="1"/>
    <col min="12803" max="12803" width="4" customWidth="1"/>
    <col min="12804" max="12804" width="26" bestFit="1" customWidth="1"/>
    <col min="12805" max="12805" width="6.5703125" customWidth="1"/>
    <col min="12806" max="12806" width="5.42578125" customWidth="1"/>
    <col min="13053" max="13053" width="6" customWidth="1"/>
    <col min="13054" max="13054" width="6.5703125" customWidth="1"/>
    <col min="13055" max="13055" width="10.7109375" customWidth="1"/>
    <col min="13056" max="13056" width="16.5703125" customWidth="1"/>
    <col min="13057" max="13057" width="15.140625" customWidth="1"/>
    <col min="13058" max="13058" width="6.140625" customWidth="1"/>
    <col min="13059" max="13059" width="4" customWidth="1"/>
    <col min="13060" max="13060" width="26" bestFit="1" customWidth="1"/>
    <col min="13061" max="13061" width="6.5703125" customWidth="1"/>
    <col min="13062" max="13062" width="5.42578125" customWidth="1"/>
    <col min="13309" max="13309" width="6" customWidth="1"/>
    <col min="13310" max="13310" width="6.5703125" customWidth="1"/>
    <col min="13311" max="13311" width="10.7109375" customWidth="1"/>
    <col min="13312" max="13312" width="16.5703125" customWidth="1"/>
    <col min="13313" max="13313" width="15.140625" customWidth="1"/>
    <col min="13314" max="13314" width="6.140625" customWidth="1"/>
    <col min="13315" max="13315" width="4" customWidth="1"/>
    <col min="13316" max="13316" width="26" bestFit="1" customWidth="1"/>
    <col min="13317" max="13317" width="6.5703125" customWidth="1"/>
    <col min="13318" max="13318" width="5.42578125" customWidth="1"/>
    <col min="13565" max="13565" width="6" customWidth="1"/>
    <col min="13566" max="13566" width="6.5703125" customWidth="1"/>
    <col min="13567" max="13567" width="10.7109375" customWidth="1"/>
    <col min="13568" max="13568" width="16.5703125" customWidth="1"/>
    <col min="13569" max="13569" width="15.140625" customWidth="1"/>
    <col min="13570" max="13570" width="6.140625" customWidth="1"/>
    <col min="13571" max="13571" width="4" customWidth="1"/>
    <col min="13572" max="13572" width="26" bestFit="1" customWidth="1"/>
    <col min="13573" max="13573" width="6.5703125" customWidth="1"/>
    <col min="13574" max="13574" width="5.42578125" customWidth="1"/>
    <col min="13821" max="13821" width="6" customWidth="1"/>
    <col min="13822" max="13822" width="6.5703125" customWidth="1"/>
    <col min="13823" max="13823" width="10.7109375" customWidth="1"/>
    <col min="13824" max="13824" width="16.5703125" customWidth="1"/>
    <col min="13825" max="13825" width="15.140625" customWidth="1"/>
    <col min="13826" max="13826" width="6.140625" customWidth="1"/>
    <col min="13827" max="13827" width="4" customWidth="1"/>
    <col min="13828" max="13828" width="26" bestFit="1" customWidth="1"/>
    <col min="13829" max="13829" width="6.5703125" customWidth="1"/>
    <col min="13830" max="13830" width="5.42578125" customWidth="1"/>
    <col min="14077" max="14077" width="6" customWidth="1"/>
    <col min="14078" max="14078" width="6.5703125" customWidth="1"/>
    <col min="14079" max="14079" width="10.7109375" customWidth="1"/>
    <col min="14080" max="14080" width="16.5703125" customWidth="1"/>
    <col min="14081" max="14081" width="15.140625" customWidth="1"/>
    <col min="14082" max="14082" width="6.140625" customWidth="1"/>
    <col min="14083" max="14083" width="4" customWidth="1"/>
    <col min="14084" max="14084" width="26" bestFit="1" customWidth="1"/>
    <col min="14085" max="14085" width="6.5703125" customWidth="1"/>
    <col min="14086" max="14086" width="5.42578125" customWidth="1"/>
    <col min="14333" max="14333" width="6" customWidth="1"/>
    <col min="14334" max="14334" width="6.5703125" customWidth="1"/>
    <col min="14335" max="14335" width="10.7109375" customWidth="1"/>
    <col min="14336" max="14336" width="16.5703125" customWidth="1"/>
    <col min="14337" max="14337" width="15.140625" customWidth="1"/>
    <col min="14338" max="14338" width="6.140625" customWidth="1"/>
    <col min="14339" max="14339" width="4" customWidth="1"/>
    <col min="14340" max="14340" width="26" bestFit="1" customWidth="1"/>
    <col min="14341" max="14341" width="6.5703125" customWidth="1"/>
    <col min="14342" max="14342" width="5.42578125" customWidth="1"/>
    <col min="14589" max="14589" width="6" customWidth="1"/>
    <col min="14590" max="14590" width="6.5703125" customWidth="1"/>
    <col min="14591" max="14591" width="10.7109375" customWidth="1"/>
    <col min="14592" max="14592" width="16.5703125" customWidth="1"/>
    <col min="14593" max="14593" width="15.140625" customWidth="1"/>
    <col min="14594" max="14594" width="6.140625" customWidth="1"/>
    <col min="14595" max="14595" width="4" customWidth="1"/>
    <col min="14596" max="14596" width="26" bestFit="1" customWidth="1"/>
    <col min="14597" max="14597" width="6.5703125" customWidth="1"/>
    <col min="14598" max="14598" width="5.42578125" customWidth="1"/>
    <col min="14845" max="14845" width="6" customWidth="1"/>
    <col min="14846" max="14846" width="6.5703125" customWidth="1"/>
    <col min="14847" max="14847" width="10.7109375" customWidth="1"/>
    <col min="14848" max="14848" width="16.5703125" customWidth="1"/>
    <col min="14849" max="14849" width="15.140625" customWidth="1"/>
    <col min="14850" max="14850" width="6.140625" customWidth="1"/>
    <col min="14851" max="14851" width="4" customWidth="1"/>
    <col min="14852" max="14852" width="26" bestFit="1" customWidth="1"/>
    <col min="14853" max="14853" width="6.5703125" customWidth="1"/>
    <col min="14854" max="14854" width="5.42578125" customWidth="1"/>
    <col min="15101" max="15101" width="6" customWidth="1"/>
    <col min="15102" max="15102" width="6.5703125" customWidth="1"/>
    <col min="15103" max="15103" width="10.7109375" customWidth="1"/>
    <col min="15104" max="15104" width="16.5703125" customWidth="1"/>
    <col min="15105" max="15105" width="15.140625" customWidth="1"/>
    <col min="15106" max="15106" width="6.140625" customWidth="1"/>
    <col min="15107" max="15107" width="4" customWidth="1"/>
    <col min="15108" max="15108" width="26" bestFit="1" customWidth="1"/>
    <col min="15109" max="15109" width="6.5703125" customWidth="1"/>
    <col min="15110" max="15110" width="5.42578125" customWidth="1"/>
    <col min="15357" max="15357" width="6" customWidth="1"/>
    <col min="15358" max="15358" width="6.5703125" customWidth="1"/>
    <col min="15359" max="15359" width="10.7109375" customWidth="1"/>
    <col min="15360" max="15360" width="16.5703125" customWidth="1"/>
    <col min="15361" max="15361" width="15.140625" customWidth="1"/>
    <col min="15362" max="15362" width="6.140625" customWidth="1"/>
    <col min="15363" max="15363" width="4" customWidth="1"/>
    <col min="15364" max="15364" width="26" bestFit="1" customWidth="1"/>
    <col min="15365" max="15365" width="6.5703125" customWidth="1"/>
    <col min="15366" max="15366" width="5.42578125" customWidth="1"/>
    <col min="15613" max="15613" width="6" customWidth="1"/>
    <col min="15614" max="15614" width="6.5703125" customWidth="1"/>
    <col min="15615" max="15615" width="10.7109375" customWidth="1"/>
    <col min="15616" max="15616" width="16.5703125" customWidth="1"/>
    <col min="15617" max="15617" width="15.140625" customWidth="1"/>
    <col min="15618" max="15618" width="6.140625" customWidth="1"/>
    <col min="15619" max="15619" width="4" customWidth="1"/>
    <col min="15620" max="15620" width="26" bestFit="1" customWidth="1"/>
    <col min="15621" max="15621" width="6.5703125" customWidth="1"/>
    <col min="15622" max="15622" width="5.42578125" customWidth="1"/>
    <col min="15869" max="15869" width="6" customWidth="1"/>
    <col min="15870" max="15870" width="6.5703125" customWidth="1"/>
    <col min="15871" max="15871" width="10.7109375" customWidth="1"/>
    <col min="15872" max="15872" width="16.5703125" customWidth="1"/>
    <col min="15873" max="15873" width="15.140625" customWidth="1"/>
    <col min="15874" max="15874" width="6.140625" customWidth="1"/>
    <col min="15875" max="15875" width="4" customWidth="1"/>
    <col min="15876" max="15876" width="26" bestFit="1" customWidth="1"/>
    <col min="15877" max="15877" width="6.5703125" customWidth="1"/>
    <col min="15878" max="15878" width="5.42578125" customWidth="1"/>
    <col min="16125" max="16125" width="6" customWidth="1"/>
    <col min="16126" max="16126" width="6.5703125" customWidth="1"/>
    <col min="16127" max="16127" width="10.7109375" customWidth="1"/>
    <col min="16128" max="16128" width="16.5703125" customWidth="1"/>
    <col min="16129" max="16129" width="15.140625" customWidth="1"/>
    <col min="16130" max="16130" width="6.140625" customWidth="1"/>
    <col min="16131" max="16131" width="4" customWidth="1"/>
    <col min="16132" max="16132" width="26" bestFit="1" customWidth="1"/>
    <col min="16133" max="16133" width="6.5703125" customWidth="1"/>
    <col min="16134" max="16134" width="5.42578125" customWidth="1"/>
  </cols>
  <sheetData>
    <row r="1" spans="1:7" s="31" customFormat="1" ht="22.5" customHeight="1" x14ac:dyDescent="0.25">
      <c r="A1" s="57"/>
      <c r="B1" s="57"/>
      <c r="C1" s="57"/>
      <c r="D1" s="57"/>
      <c r="E1" s="57"/>
      <c r="F1" s="57"/>
      <c r="G1" s="57"/>
    </row>
    <row r="2" spans="1:7" x14ac:dyDescent="0.25">
      <c r="A2" s="49" t="s">
        <v>52</v>
      </c>
      <c r="B2" s="43" t="s">
        <v>54</v>
      </c>
      <c r="C2" s="43" t="s">
        <v>55</v>
      </c>
      <c r="D2" s="43" t="s">
        <v>56</v>
      </c>
      <c r="E2" s="43" t="s">
        <v>57</v>
      </c>
      <c r="F2" s="43" t="s">
        <v>53</v>
      </c>
      <c r="G2" s="43" t="s">
        <v>149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ALL</vt:lpstr>
      <vt:lpstr>Muži</vt:lpstr>
      <vt:lpstr>Ženy</vt:lpstr>
      <vt:lpstr>Masters</vt:lpstr>
      <vt:lpstr>zajic</vt:lpstr>
      <vt:lpstr>kopec</vt:lpstr>
      <vt:lpstr>bila_hora</vt:lpstr>
      <vt:lpstr>bonus</vt:lpstr>
      <vt:lpstr>Štramberk</vt:lpstr>
      <vt:lpstr>St._Jičín</vt:lpstr>
      <vt:lpstr>Rekovice</vt:lpstr>
      <vt:lpstr>Obora</vt:lpstr>
      <vt:lpstr>NJ_park</vt:lpstr>
      <vt:lpstr>Libotín</vt:lpstr>
      <vt:lpstr>Koupaliště</vt:lpstr>
      <vt:lpstr>Data</vt:lpstr>
    </vt:vector>
  </TitlesOfParts>
  <Company>VOŠ, SOŠ a SOU Kopřivnice, příspěvková organizace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</dc:creator>
  <cp:lastModifiedBy>teu</cp:lastModifiedBy>
  <cp:lastPrinted>2012-05-21T15:59:44Z</cp:lastPrinted>
  <dcterms:created xsi:type="dcterms:W3CDTF">2012-04-14T08:01:59Z</dcterms:created>
  <dcterms:modified xsi:type="dcterms:W3CDTF">2012-05-21T16:00:19Z</dcterms:modified>
</cp:coreProperties>
</file>