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LL" sheetId="1" r:id="rId1"/>
    <sheet name="Muži" sheetId="2" r:id="rId2"/>
    <sheet name="Ženy" sheetId="3" r:id="rId3"/>
    <sheet name="Masters" sheetId="4" r:id="rId4"/>
    <sheet name="zajic" sheetId="5" r:id="rId5"/>
    <sheet name="kopec" sheetId="6" r:id="rId6"/>
    <sheet name="bila_hora" sheetId="7" r:id="rId7"/>
    <sheet name="bonus" sheetId="8" r:id="rId8"/>
    <sheet name="Štramberk" sheetId="9" r:id="rId9"/>
    <sheet name="St._Jičín" sheetId="10" r:id="rId10"/>
    <sheet name="Rekovice" sheetId="11" r:id="rId11"/>
    <sheet name="Obora" sheetId="12" r:id="rId12"/>
    <sheet name="NJ_park" sheetId="13" r:id="rId13"/>
    <sheet name="Libotín" sheetId="14" r:id="rId14"/>
    <sheet name="Koupaliště" sheetId="15" r:id="rId15"/>
    <sheet name="Data" sheetId="16" r:id="rId16"/>
  </sheets>
  <externalReferences>
    <externalReference r:id="rId19"/>
  </externalReferences>
  <definedNames>
    <definedName name="_xlnm._FilterDatabase" localSheetId="3" hidden="1">'Masters'!$B$1:$R$45</definedName>
    <definedName name="_xlnm._FilterDatabase" localSheetId="1" hidden="1">'Muži'!$B$1:$R$27</definedName>
    <definedName name="_xlnm._FilterDatabase" localSheetId="2" hidden="1">'Ženy'!$B$1:$R$14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<sst xmlns="http://schemas.openxmlformats.org/spreadsheetml/2006/main" count="1295" uniqueCount="246">
  <si>
    <t>Běh do vrchu Kopřivnice
13. 4. 2012</t>
  </si>
  <si>
    <t>1,67km/161m</t>
  </si>
  <si>
    <t>poř.</t>
  </si>
  <si>
    <t>jméno</t>
  </si>
  <si>
    <t>r.n.</t>
  </si>
  <si>
    <t>kat.</t>
  </si>
  <si>
    <t>klub</t>
  </si>
  <si>
    <t>čas</t>
  </si>
  <si>
    <t>AMBROS Jakub</t>
  </si>
  <si>
    <t>A</t>
  </si>
  <si>
    <t>MK Kopřivnice</t>
  </si>
  <si>
    <t>MICHNA Pavel</t>
  </si>
  <si>
    <t>ŠKAPA Marek</t>
  </si>
  <si>
    <t>B</t>
  </si>
  <si>
    <t>X-AIR Ostrava</t>
  </si>
  <si>
    <t>HANKE David</t>
  </si>
  <si>
    <t>KELLER MARTIN</t>
  </si>
  <si>
    <t>ZÁTOPEK Jiří</t>
  </si>
  <si>
    <t>C</t>
  </si>
  <si>
    <t>KORÁBEČNÝ Jakub</t>
  </si>
  <si>
    <t>PŘÍVĚTIVÝ Miroslav</t>
  </si>
  <si>
    <t>DOBEŠ Vlastimil</t>
  </si>
  <si>
    <t>TJ Valašské Meziříčí</t>
  </si>
  <si>
    <t>TOMANEC Karel</t>
  </si>
  <si>
    <t>Vinotéka Frenštát</t>
  </si>
  <si>
    <t>JELÍNEK Petr</t>
  </si>
  <si>
    <t>D</t>
  </si>
  <si>
    <t>KRAUSOVÁ Darina</t>
  </si>
  <si>
    <t>E</t>
  </si>
  <si>
    <t>KVITA Josef</t>
  </si>
  <si>
    <t>STRAKOŠ Jiří</t>
  </si>
  <si>
    <t>ŠIMEČEK Radim</t>
  </si>
  <si>
    <t>Midar Příbor</t>
  </si>
  <si>
    <t>ČABLOVÁ Kristina</t>
  </si>
  <si>
    <t>Kopřivnice</t>
  </si>
  <si>
    <t>MATUŠ Radek</t>
  </si>
  <si>
    <t>Za Groš</t>
  </si>
  <si>
    <t>KOLAŘÍK Alois</t>
  </si>
  <si>
    <t>GROŠ Štefan</t>
  </si>
  <si>
    <t>NAVARA Petr</t>
  </si>
  <si>
    <t>Muži "A"</t>
  </si>
  <si>
    <t>Muži "B"</t>
  </si>
  <si>
    <t>Muži "C"</t>
  </si>
  <si>
    <t>Muži "D"</t>
  </si>
  <si>
    <t>Ženy</t>
  </si>
  <si>
    <t>M40</t>
  </si>
  <si>
    <t>M50</t>
  </si>
  <si>
    <t>M55</t>
  </si>
  <si>
    <t>M60</t>
  </si>
  <si>
    <t>M65</t>
  </si>
  <si>
    <t>Masters</t>
  </si>
  <si>
    <t>Výsledky 5.ročníku běhu Mořkovský zajíc</t>
  </si>
  <si>
    <t>Pořadí</t>
  </si>
  <si>
    <t>Výkon</t>
  </si>
  <si>
    <t>Jméno</t>
  </si>
  <si>
    <t>Rok</t>
  </si>
  <si>
    <t>Kat.</t>
  </si>
  <si>
    <t>Klubová příslušnost</t>
  </si>
  <si>
    <t>M/Ž</t>
  </si>
  <si>
    <t>M</t>
  </si>
  <si>
    <t>Lašský běžecký klub</t>
  </si>
  <si>
    <t>X-Air Ostrava</t>
  </si>
  <si>
    <t>Tichá</t>
  </si>
  <si>
    <t>LBK Kopřivnice</t>
  </si>
  <si>
    <t>Pepa Team FM</t>
  </si>
  <si>
    <t>KHB Radegast</t>
  </si>
  <si>
    <t>HO Vsetín</t>
  </si>
  <si>
    <t>Hůrka</t>
  </si>
  <si>
    <t>Orel Veřovice</t>
  </si>
  <si>
    <t>Hukvaldy </t>
  </si>
  <si>
    <t>Tarzánie</t>
  </si>
  <si>
    <t>HO Baník Karviná</t>
  </si>
  <si>
    <t>Veselá</t>
  </si>
  <si>
    <t>Zagroš</t>
  </si>
  <si>
    <t>MK Seitl Ostrava</t>
  </si>
  <si>
    <t>1</t>
  </si>
  <si>
    <t>Novojický Kotuč</t>
  </si>
  <si>
    <t>2</t>
  </si>
  <si>
    <t>3</t>
  </si>
  <si>
    <t>Baláž Extreme Team Ostrava</t>
  </si>
  <si>
    <t>4</t>
  </si>
  <si>
    <t>5</t>
  </si>
  <si>
    <t>MTB Ondřejník</t>
  </si>
  <si>
    <t>6</t>
  </si>
  <si>
    <t>7</t>
  </si>
  <si>
    <t>8</t>
  </si>
  <si>
    <t>Frenštát</t>
  </si>
  <si>
    <t>9</t>
  </si>
  <si>
    <t>Ostrava Hrabová</t>
  </si>
  <si>
    <t>10</t>
  </si>
  <si>
    <t>11</t>
  </si>
  <si>
    <t>12</t>
  </si>
  <si>
    <t>Valašské Meziříčí</t>
  </si>
  <si>
    <t>Nový Jičín</t>
  </si>
  <si>
    <t>Multip Nový Jičín</t>
  </si>
  <si>
    <t>Bílovec</t>
  </si>
  <si>
    <t>Lokomotiva Ostrava</t>
  </si>
  <si>
    <t>TJ Rožnov pod Radh.</t>
  </si>
  <si>
    <t>KB Rybnícka Kužňa</t>
  </si>
  <si>
    <t>MK Vitche</t>
  </si>
  <si>
    <t>PJR Frenštát</t>
  </si>
  <si>
    <t>Ostrava </t>
  </si>
  <si>
    <t>Cykloklub Nový Jičín</t>
  </si>
  <si>
    <t>Tatra Kopřivnice</t>
  </si>
  <si>
    <t>Fin Club Český Těšín</t>
  </si>
  <si>
    <t>Studénka</t>
  </si>
  <si>
    <t>HO Vítkovice</t>
  </si>
  <si>
    <t>F</t>
  </si>
  <si>
    <t>Ž</t>
  </si>
  <si>
    <t>HO Kailas</t>
  </si>
  <si>
    <t>Titan SC</t>
  </si>
  <si>
    <t>G</t>
  </si>
  <si>
    <t>VZS Ostrava</t>
  </si>
  <si>
    <t>Veřovice</t>
  </si>
  <si>
    <t>JADRNÍČEK Petr</t>
  </si>
  <si>
    <t>PETRÁŠ Rostislav</t>
  </si>
  <si>
    <t>M45</t>
  </si>
  <si>
    <t>Škrabánek Petr</t>
  </si>
  <si>
    <t>ČIŽMAR Petr</t>
  </si>
  <si>
    <t>SLOWIOCZEK Roman</t>
  </si>
  <si>
    <t>BEDNAŘÍK Jiří</t>
  </si>
  <si>
    <t>PODŽORNÝ Ervín</t>
  </si>
  <si>
    <t>M70</t>
  </si>
  <si>
    <t>BALÁŽ Roman</t>
  </si>
  <si>
    <t>Mynář Jiří</t>
  </si>
  <si>
    <t>KELLER Antonín</t>
  </si>
  <si>
    <t>PISKOŘ Karel</t>
  </si>
  <si>
    <t>Seltenreich  Jan</t>
  </si>
  <si>
    <t>Vinklárek  Jiří</t>
  </si>
  <si>
    <t>Šimko  Vincent</t>
  </si>
  <si>
    <t>HARABIŠ Zbyněk</t>
  </si>
  <si>
    <t>Baar Martin</t>
  </si>
  <si>
    <t>Schvarzbacher Jan</t>
  </si>
  <si>
    <t>SKOMOROVSKÝ Stanislav</t>
  </si>
  <si>
    <t>Řeha Roman</t>
  </si>
  <si>
    <t>RECHTENBERG Karel</t>
  </si>
  <si>
    <t>Šnevajs Radomír</t>
  </si>
  <si>
    <t>Harvey Kevin</t>
  </si>
  <si>
    <t>Kotas Pavel</t>
  </si>
  <si>
    <t>Dobeš Vlastimil</t>
  </si>
  <si>
    <t>Petružela Vladimír</t>
  </si>
  <si>
    <t>Končík Petr</t>
  </si>
  <si>
    <t>BAŽANOWSKI Rostislav</t>
  </si>
  <si>
    <t>Kruliš Jiří</t>
  </si>
  <si>
    <t>Orgonik Jaroslav</t>
  </si>
  <si>
    <t>Švrček Jiří</t>
  </si>
  <si>
    <t>Volný  Jaromír</t>
  </si>
  <si>
    <t>M75</t>
  </si>
  <si>
    <t>HYVNAR Josef</t>
  </si>
  <si>
    <t>LBL</t>
  </si>
  <si>
    <t>body koef.</t>
  </si>
  <si>
    <t>BITALA Václav</t>
  </si>
  <si>
    <t>VELIČKA Aleš</t>
  </si>
  <si>
    <t>ŽIDLÍK Pavel</t>
  </si>
  <si>
    <t>MACÍČEK Radek</t>
  </si>
  <si>
    <t>JURÁK Tomáš</t>
  </si>
  <si>
    <t>SUCHÁNEK Lukáš</t>
  </si>
  <si>
    <t>KREJČÍ Lukáš</t>
  </si>
  <si>
    <t>LIPTÁK Radim</t>
  </si>
  <si>
    <t>KRPEC Lukáš</t>
  </si>
  <si>
    <t>POLÁŠEK Tomáš</t>
  </si>
  <si>
    <t>DINTER Jiří</t>
  </si>
  <si>
    <t>MERENDA Lukáš</t>
  </si>
  <si>
    <t>MAN  Jan</t>
  </si>
  <si>
    <t>KAŠPÁREK Petr</t>
  </si>
  <si>
    <t>ŠKORVÁNEK  Jiří</t>
  </si>
  <si>
    <t>KIČURA Jiří</t>
  </si>
  <si>
    <t>STANČÍK Bedřich</t>
  </si>
  <si>
    <t>LANDSBERGER Filip</t>
  </si>
  <si>
    <t>Běh na rozhlednu Bílá hora</t>
  </si>
  <si>
    <t>Krpec Lukáš</t>
  </si>
  <si>
    <t>Polášek Tomáš</t>
  </si>
  <si>
    <t>Dinter Jiří</t>
  </si>
  <si>
    <t>Merenda Lukáš</t>
  </si>
  <si>
    <t>Man  Jan</t>
  </si>
  <si>
    <t>Kašpárek Petr</t>
  </si>
  <si>
    <t>Škorvánek  Jiří</t>
  </si>
  <si>
    <t>Kičura Jiří</t>
  </si>
  <si>
    <t>Stančík Bedřich</t>
  </si>
  <si>
    <t>Landsberger Filip</t>
  </si>
  <si>
    <t>Matuš Radek</t>
  </si>
  <si>
    <t>Altenburger  Tomáš</t>
  </si>
  <si>
    <t>ESENTIEROVÁ Adéla</t>
  </si>
  <si>
    <t>KRSTEVOVÁ Andrea</t>
  </si>
  <si>
    <t>OBORNÁ Tereza</t>
  </si>
  <si>
    <t>Čablová Kristina</t>
  </si>
  <si>
    <t>Zátopková Andrea</t>
  </si>
  <si>
    <t>Kellerová Kateřina</t>
  </si>
  <si>
    <t>HÁJKOVÁ Lenka</t>
  </si>
  <si>
    <t>Hanzlová Svatava</t>
  </si>
  <si>
    <t>KUCHAŘOVÁ Libuše</t>
  </si>
  <si>
    <t>Pargačová Marcela</t>
  </si>
  <si>
    <t>Schwarzová Petra</t>
  </si>
  <si>
    <t>VROBEL Lukáš</t>
  </si>
  <si>
    <t>VROBEL Miroslav</t>
  </si>
  <si>
    <t>PAVLÍK Vít</t>
  </si>
  <si>
    <t>KRAUSOVÁ Eliška</t>
  </si>
  <si>
    <t>Galaxy Team</t>
  </si>
  <si>
    <t>rok</t>
  </si>
  <si>
    <t>Běh na rozhlednu
30. 4. 2012</t>
  </si>
  <si>
    <t>2km/197m</t>
  </si>
  <si>
    <t>PAVLÍK Vít, j</t>
  </si>
  <si>
    <t>Běh do vrchu</t>
  </si>
  <si>
    <t>celkem</t>
  </si>
  <si>
    <t>MUŽI</t>
  </si>
  <si>
    <t>ŽENY</t>
  </si>
  <si>
    <t>MASTERS</t>
  </si>
  <si>
    <t>bonus</t>
  </si>
  <si>
    <t>body</t>
  </si>
  <si>
    <t>ŠKRABÁNEK Petr</t>
  </si>
  <si>
    <t>MYNÁŘ Jiří</t>
  </si>
  <si>
    <t>SELTENREICH  Jan</t>
  </si>
  <si>
    <t>VINKLÁREK  Jiří</t>
  </si>
  <si>
    <t>ŠIMKO  Vincent</t>
  </si>
  <si>
    <t>BAAR Martin</t>
  </si>
  <si>
    <t>ŘEHA Roman</t>
  </si>
  <si>
    <t>ŠNEVAJS Radomír</t>
  </si>
  <si>
    <t>HARVEY Kevin</t>
  </si>
  <si>
    <t>KOTAS Pavel</t>
  </si>
  <si>
    <t>PETRUŽELA Vladimír</t>
  </si>
  <si>
    <t>KONČÍK Petr</t>
  </si>
  <si>
    <t>KRULIŠ Jiří</t>
  </si>
  <si>
    <t>ORGONIK Jaroslav</t>
  </si>
  <si>
    <t>ŠVRČEK Jiří</t>
  </si>
  <si>
    <t>VOLNÝ  Jaromír</t>
  </si>
  <si>
    <t>SCHVARZBACHER Jan</t>
  </si>
  <si>
    <t>Běh do vrchu Kopřivnice 13.4.</t>
  </si>
  <si>
    <t xml:space="preserve">Bonus  </t>
  </si>
  <si>
    <t>Štramberská desítka 26.5.</t>
  </si>
  <si>
    <t>Letní běh Starým Jičínem 7.7.</t>
  </si>
  <si>
    <t xml:space="preserve">Body </t>
  </si>
  <si>
    <t xml:space="preserve">Body redukovaně </t>
  </si>
  <si>
    <t>data</t>
  </si>
  <si>
    <t>Mořkovský zajíc - 17.3.</t>
  </si>
  <si>
    <t>Běh na rozhlednu Bílá hora - 30.4.</t>
  </si>
  <si>
    <t>Rekovická trojka - 4.8.</t>
  </si>
  <si>
    <t>Běh oborou - 18.8.</t>
  </si>
  <si>
    <t>Běh Novojičínským parkem - 28.9.</t>
  </si>
  <si>
    <t>Kolem Libotína - 14.10.</t>
  </si>
  <si>
    <t>Kolem koupaliště - 17.11.</t>
  </si>
  <si>
    <t>ALTENBURGER  Tomáš</t>
  </si>
  <si>
    <t>ZÁTOPKOVÁ Andrea</t>
  </si>
  <si>
    <t>KELLEROVÁ Kateřina</t>
  </si>
  <si>
    <t>SCHWARZOVÁ Petra</t>
  </si>
  <si>
    <t>HANZLOVÁ Svatava</t>
  </si>
  <si>
    <t>PARGAČOVÁ Marcela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</si>
</sst>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.0"/>
    <numFmt numFmtId="166" formatCode="d/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gradientFill>
        <stop position="0">
          <color rgb="FFFFFFFF"/>
        </stop>
        <stop position="1">
          <color theme="3" tint="0.8000100255012512"/>
        </stop>
      </gradientFill>
    </fill>
    <fill>
      <gradientFill>
        <stop position="0">
          <color theme="3" tint="0.8000100255012512"/>
        </stop>
        <stop position="1">
          <color rgb="FF4F81BD"/>
        </stop>
      </gradientFill>
    </fill>
    <fill>
      <gradientFill>
        <stop position="0">
          <color theme="3" tint="0.40000998973846436"/>
        </stop>
        <stop position="1">
          <color theme="4"/>
        </stop>
      </gradientFill>
    </fill>
    <fill>
      <gradientFill>
        <stop position="0">
          <color theme="6" tint="0.40000998973846436"/>
        </stop>
        <stop position="1">
          <color theme="6" tint="-0.2509700059890747"/>
        </stop>
      </gradientFill>
    </fill>
    <fill>
      <patternFill patternType="solid">
        <fgColor theme="6" tint="-0.24993999302387238"/>
        <bgColor indexed="64"/>
      </patternFill>
    </fill>
    <fill>
      <gradientFill>
        <stop position="0">
          <color theme="6" tint="-0.2509700059890747"/>
        </stop>
        <stop position="1">
          <color theme="6" tint="0.40000998973846436"/>
        </stop>
      </gradientFill>
    </fill>
    <fill>
      <gradientFill>
        <stop position="0">
          <color theme="4" tint="0.40000998973846436"/>
        </stop>
        <stop position="1">
          <color theme="4" tint="-0.2509700059890747"/>
        </stop>
      </gradientFill>
    </fill>
    <fill>
      <patternFill patternType="solid">
        <fgColor theme="4" tint="-0.24993999302387238"/>
        <bgColor indexed="64"/>
      </patternFill>
    </fill>
    <fill>
      <gradientFill>
        <stop position="0">
          <color theme="4" tint="-0.2509700059890747"/>
        </stop>
        <stop position="1">
          <color theme="4" tint="0.40000998973846436"/>
        </stop>
      </gradientFill>
    </fill>
    <fill>
      <gradientFill degree="90">
        <stop position="0">
          <color theme="4" tint="-0.2509700059890747"/>
        </stop>
        <stop position="1">
          <color theme="4" tint="0.40000998973846436"/>
        </stop>
      </gradientFill>
    </fill>
    <fill>
      <gradientFill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>
        <stop position="0">
          <color rgb="FFFFFFFF"/>
        </stop>
        <stop position="1">
          <color theme="3" tint="0.8000100255012512"/>
        </stop>
      </gradientFill>
    </fill>
    <fill>
      <gradientFill>
        <stop position="0">
          <color theme="3" tint="0.8000100255012512"/>
        </stop>
        <stop position="1">
          <color rgb="FF4F81BD"/>
        </stop>
      </gradientFill>
    </fill>
    <fill>
      <gradientFill>
        <stop position="0">
          <color theme="3" tint="0.40000998973846436"/>
        </stop>
        <stop position="1">
          <color theme="4"/>
        </stop>
      </gradientFill>
    </fill>
    <fill>
      <gradientFill>
        <stop position="0">
          <color theme="6" tint="0.40000998973846436"/>
        </stop>
        <stop position="1">
          <color theme="6" tint="-0.2509700059890747"/>
        </stop>
      </gradientFill>
    </fill>
    <fill>
      <gradientFill>
        <stop position="0">
          <color theme="6" tint="-0.2509700059890747"/>
        </stop>
        <stop position="1">
          <color theme="6" tint="0.40000998973846436"/>
        </stop>
      </gradientFill>
    </fill>
    <fill>
      <gradientFill>
        <stop position="0">
          <color theme="4" tint="0.40000998973846436"/>
        </stop>
        <stop position="1">
          <color theme="4" tint="-0.2509700059890747"/>
        </stop>
      </gradientFill>
    </fill>
    <fill>
      <gradientFill>
        <stop position="0">
          <color theme="4" tint="-0.2509700059890747"/>
        </stop>
        <stop position="1">
          <color theme="4" tint="0.40000998973846436"/>
        </stop>
      </gradientFill>
    </fill>
    <fill>
      <gradientFill degree="90">
        <stop position="0">
          <color theme="4" tint="-0.2509700059890747"/>
        </stop>
        <stop position="1">
          <color theme="4" tint="0.40000998973846436"/>
        </stop>
      </gradientFill>
    </fill>
    <fill>
      <gradientFill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rgb="FFFFFFFF"/>
        </stop>
        <stop position="1">
          <color theme="3" tint="0.8000100255012512"/>
        </stop>
      </gradientFill>
    </fill>
    <fill>
      <gradientFill degree="90">
        <stop position="0">
          <color rgb="FFFFFFFF"/>
        </stop>
        <stop position="1">
          <color theme="3" tint="0.8000100255012512"/>
        </stop>
      </gradient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theme="0" tint="-0.04997999966144562"/>
      </bottom>
    </border>
    <border>
      <left/>
      <right style="dotted">
        <color theme="2"/>
      </right>
      <top/>
      <bottom style="thin">
        <color theme="0" tint="-0.04997999966144562"/>
      </bottom>
    </border>
    <border>
      <left/>
      <right style="dashDotDot">
        <color theme="0" tint="-0.04997999966144562"/>
      </right>
      <top/>
      <bottom style="thin">
        <color theme="0" tint="-0.04997999966144562"/>
      </bottom>
    </border>
    <border>
      <left style="dashDotDot">
        <color theme="0" tint="-0.04997999966144562"/>
      </left>
      <right style="dashDotDot">
        <color theme="0" tint="-0.04997999966144562"/>
      </right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dotted">
        <color theme="2"/>
      </right>
      <top style="thin">
        <color theme="0" tint="-0.04997999966144562"/>
      </top>
      <bottom style="thin">
        <color theme="0" tint="-0.04997999966144562"/>
      </bottom>
    </border>
    <border>
      <left/>
      <right style="dashDotDot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dashDotDot">
        <color theme="0" tint="-0.04997999966144562"/>
      </left>
      <right style="dashDotDot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0" fontId="3" fillId="33" borderId="0" xfId="0" applyNumberFormat="1" applyFont="1" applyFill="1" applyAlignment="1">
      <alignment horizontal="right" indent="1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165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left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/>
    </xf>
    <xf numFmtId="0" fontId="28" fillId="34" borderId="0" xfId="0" applyFont="1" applyFill="1" applyAlignment="1">
      <alignment/>
    </xf>
    <xf numFmtId="1" fontId="31" fillId="34" borderId="0" xfId="0" applyNumberFormat="1" applyFont="1" applyFill="1" applyAlignment="1">
      <alignment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44" fillId="34" borderId="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46" fillId="34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" fontId="47" fillId="35" borderId="0" xfId="0" applyNumberFormat="1" applyFont="1" applyFill="1" applyBorder="1" applyAlignment="1">
      <alignment/>
    </xf>
    <xf numFmtId="14" fontId="47" fillId="35" borderId="12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31" fillId="35" borderId="0" xfId="0" applyFont="1" applyFill="1" applyAlignment="1">
      <alignment horizontal="center"/>
    </xf>
    <xf numFmtId="0" fontId="3" fillId="36" borderId="0" xfId="0" applyFont="1" applyFill="1" applyAlignment="1">
      <alignment horizontal="left"/>
    </xf>
    <xf numFmtId="0" fontId="3" fillId="36" borderId="0" xfId="0" applyNumberFormat="1" applyFont="1" applyFill="1" applyAlignment="1">
      <alignment horizontal="right" indent="1"/>
    </xf>
    <xf numFmtId="0" fontId="0" fillId="0" borderId="0" xfId="0" applyAlignment="1">
      <alignment wrapText="1"/>
    </xf>
    <xf numFmtId="47" fontId="0" fillId="0" borderId="0" xfId="0" applyNumberFormat="1" applyAlignment="1">
      <alignment/>
    </xf>
    <xf numFmtId="0" fontId="7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0" borderId="0" xfId="0" applyAlignment="1">
      <alignment horizontal="right" indent="1"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29" fillId="38" borderId="13" xfId="0" applyFont="1" applyFill="1" applyBorder="1" applyAlignment="1">
      <alignment horizontal="center"/>
    </xf>
    <xf numFmtId="0" fontId="49" fillId="39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1" fillId="40" borderId="15" xfId="0" applyFont="1" applyFill="1" applyBorder="1" applyAlignment="1">
      <alignment horizontal="center" vertical="center" textRotation="90" wrapText="1"/>
    </xf>
    <xf numFmtId="0" fontId="31" fillId="41" borderId="16" xfId="0" applyFont="1" applyFill="1" applyBorder="1" applyAlignment="1">
      <alignment horizontal="center" vertical="center" textRotation="90" wrapText="1"/>
    </xf>
    <xf numFmtId="0" fontId="31" fillId="42" borderId="16" xfId="0" applyFont="1" applyFill="1" applyBorder="1" applyAlignment="1">
      <alignment horizontal="center" vertical="center" textRotation="90" wrapText="1"/>
    </xf>
    <xf numFmtId="0" fontId="31" fillId="43" borderId="16" xfId="0" applyFont="1" applyFill="1" applyBorder="1" applyAlignment="1">
      <alignment horizontal="center" vertical="center" textRotation="90" wrapText="1"/>
    </xf>
    <xf numFmtId="0" fontId="31" fillId="44" borderId="16" xfId="0" applyFont="1" applyFill="1" applyBorder="1" applyAlignment="1">
      <alignment horizontal="center" vertical="center" textRotation="90" wrapText="1"/>
    </xf>
    <xf numFmtId="0" fontId="31" fillId="45" borderId="16" xfId="0" applyFont="1" applyFill="1" applyBorder="1" applyAlignment="1">
      <alignment horizontal="center" vertical="center" textRotation="90" wrapText="1"/>
    </xf>
    <xf numFmtId="0" fontId="31" fillId="46" borderId="16" xfId="0" applyFont="1" applyFill="1" applyBorder="1" applyAlignment="1">
      <alignment horizontal="center" vertical="center" textRotation="90" wrapText="1"/>
    </xf>
    <xf numFmtId="0" fontId="31" fillId="47" borderId="16" xfId="0" applyFont="1" applyFill="1" applyBorder="1" applyAlignment="1">
      <alignment horizontal="center" vertical="center" textRotation="90" wrapText="1"/>
    </xf>
    <xf numFmtId="0" fontId="31" fillId="48" borderId="16" xfId="0" applyFont="1" applyFill="1" applyBorder="1" applyAlignment="1">
      <alignment horizontal="center" vertical="center" textRotation="90" wrapText="1"/>
    </xf>
    <xf numFmtId="0" fontId="31" fillId="49" borderId="16" xfId="0" applyFont="1" applyFill="1" applyBorder="1" applyAlignment="1">
      <alignment horizontal="center" vertical="center" textRotation="90" wrapText="1"/>
    </xf>
    <xf numFmtId="0" fontId="0" fillId="50" borderId="17" xfId="0" applyFill="1" applyBorder="1" applyAlignment="1">
      <alignment vertical="center"/>
    </xf>
    <xf numFmtId="0" fontId="48" fillId="51" borderId="18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1" fontId="28" fillId="52" borderId="19" xfId="0" applyNumberFormat="1" applyFont="1" applyFill="1" applyBorder="1" applyAlignment="1">
      <alignment horizontal="center" vertical="center"/>
    </xf>
    <xf numFmtId="1" fontId="31" fillId="53" borderId="20" xfId="0" applyNumberFormat="1" applyFont="1" applyFill="1" applyBorder="1" applyAlignment="1">
      <alignment horizontal="center" vertical="center"/>
    </xf>
    <xf numFmtId="1" fontId="31" fillId="42" borderId="20" xfId="0" applyNumberFormat="1" applyFont="1" applyFill="1" applyBorder="1" applyAlignment="1">
      <alignment horizontal="center" vertical="center"/>
    </xf>
    <xf numFmtId="1" fontId="31" fillId="54" borderId="20" xfId="0" applyNumberFormat="1" applyFont="1" applyFill="1" applyBorder="1" applyAlignment="1">
      <alignment horizontal="center" vertical="center"/>
    </xf>
    <xf numFmtId="1" fontId="28" fillId="55" borderId="20" xfId="0" applyNumberFormat="1" applyFont="1" applyFill="1" applyBorder="1" applyAlignment="1">
      <alignment/>
    </xf>
    <xf numFmtId="1" fontId="28" fillId="45" borderId="20" xfId="0" applyNumberFormat="1" applyFont="1" applyFill="1" applyBorder="1" applyAlignment="1">
      <alignment horizontal="center" vertical="center"/>
    </xf>
    <xf numFmtId="1" fontId="28" fillId="56" borderId="20" xfId="0" applyNumberFormat="1" applyFont="1" applyFill="1" applyBorder="1" applyAlignment="1">
      <alignment/>
    </xf>
    <xf numFmtId="1" fontId="28" fillId="57" borderId="20" xfId="0" applyNumberFormat="1" applyFont="1" applyFill="1" applyBorder="1" applyAlignment="1">
      <alignment horizontal="center" vertical="center"/>
    </xf>
    <xf numFmtId="0" fontId="31" fillId="58" borderId="20" xfId="0" applyFont="1" applyFill="1" applyBorder="1" applyAlignment="1">
      <alignment horizontal="center" vertical="center" wrapText="1"/>
    </xf>
    <xf numFmtId="0" fontId="31" fillId="59" borderId="20" xfId="0" applyFont="1" applyFill="1" applyBorder="1" applyAlignment="1">
      <alignment horizontal="center" vertical="center" wrapText="1"/>
    </xf>
    <xf numFmtId="0" fontId="0" fillId="60" borderId="17" xfId="0" applyFill="1" applyBorder="1" applyAlignment="1">
      <alignment vertical="center"/>
    </xf>
    <xf numFmtId="0" fontId="0" fillId="61" borderId="17" xfId="0" applyNumberForma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2" fillId="35" borderId="0" xfId="0" applyFont="1" applyFill="1" applyAlignment="1">
      <alignment horizontal="center" wrapText="1"/>
    </xf>
    <xf numFmtId="0" fontId="2" fillId="62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bo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_sutr"/>
      <sheetName val="bila_hora"/>
      <sheetName val="body_ok"/>
      <sheetName val="body"/>
    </sheetNames>
    <sheetDataSet>
      <sheetData sheetId="0">
        <row r="4">
          <cell r="B4" t="str">
            <v>AMBROS Jakub</v>
          </cell>
          <cell r="C4">
            <v>1987</v>
          </cell>
          <cell r="D4" t="str">
            <v>A</v>
          </cell>
          <cell r="E4" t="str">
            <v>MK Kopřivnice</v>
          </cell>
          <cell r="F4">
            <v>0.0050810185185185186</v>
          </cell>
        </row>
        <row r="5">
          <cell r="B5" t="str">
            <v>MICHNA Pavel</v>
          </cell>
          <cell r="C5">
            <v>1975</v>
          </cell>
          <cell r="D5" t="str">
            <v>A</v>
          </cell>
          <cell r="E5" t="str">
            <v>MK Kopřivnice</v>
          </cell>
          <cell r="F5">
            <v>0.005678240740740741</v>
          </cell>
        </row>
        <row r="6">
          <cell r="B6" t="str">
            <v>ŠKAPA Marek</v>
          </cell>
          <cell r="C6">
            <v>1971</v>
          </cell>
          <cell r="D6" t="str">
            <v>B</v>
          </cell>
          <cell r="E6" t="str">
            <v>X-AIR Ostrava</v>
          </cell>
          <cell r="F6">
            <v>0.00575462962962963</v>
          </cell>
        </row>
        <row r="7">
          <cell r="B7" t="str">
            <v>HANKE David</v>
          </cell>
          <cell r="C7">
            <v>1971</v>
          </cell>
          <cell r="D7" t="str">
            <v>B</v>
          </cell>
          <cell r="E7" t="str">
            <v>MK Kopřivnice</v>
          </cell>
          <cell r="F7">
            <v>0.005881944444444446</v>
          </cell>
        </row>
        <row r="8">
          <cell r="B8" t="str">
            <v>KELLER MARTIN</v>
          </cell>
          <cell r="C8">
            <v>1978</v>
          </cell>
          <cell r="D8" t="str">
            <v>A</v>
          </cell>
          <cell r="E8" t="str">
            <v>MK Kopřivnice</v>
          </cell>
          <cell r="F8">
            <v>0.00594212962962963</v>
          </cell>
        </row>
        <row r="9">
          <cell r="B9" t="str">
            <v>ZÁTOPEK Jiří</v>
          </cell>
          <cell r="C9">
            <v>1960</v>
          </cell>
          <cell r="D9" t="str">
            <v>C</v>
          </cell>
          <cell r="E9" t="str">
            <v>MK Kopřivnice</v>
          </cell>
          <cell r="F9">
            <v>0.006270833333333333</v>
          </cell>
        </row>
        <row r="10">
          <cell r="B10" t="str">
            <v>KORÁBEČNÝ Jakub</v>
          </cell>
          <cell r="C10">
            <v>1980</v>
          </cell>
          <cell r="D10" t="str">
            <v>A</v>
          </cell>
          <cell r="F10">
            <v>0.0067708333333333336</v>
          </cell>
        </row>
        <row r="11">
          <cell r="B11" t="str">
            <v>PŘÍVĚTIVÝ Miroslav</v>
          </cell>
          <cell r="C11">
            <v>1953</v>
          </cell>
          <cell r="D11" t="str">
            <v>C</v>
          </cell>
          <cell r="E11" t="str">
            <v>MK Kopřivnice</v>
          </cell>
          <cell r="F11">
            <v>0.006797453703703704</v>
          </cell>
        </row>
        <row r="12">
          <cell r="B12" t="str">
            <v>DOBEŠ Vlastimil</v>
          </cell>
          <cell r="C12">
            <v>1970</v>
          </cell>
          <cell r="D12" t="str">
            <v>B</v>
          </cell>
          <cell r="E12" t="str">
            <v>TJ Valašské Meziříčí</v>
          </cell>
          <cell r="F12">
            <v>0.006962962962962963</v>
          </cell>
        </row>
        <row r="13">
          <cell r="B13" t="str">
            <v>TOMANEC Karel</v>
          </cell>
          <cell r="C13">
            <v>1958</v>
          </cell>
          <cell r="D13" t="str">
            <v>C</v>
          </cell>
          <cell r="E13" t="str">
            <v>Vinotéka Frenštát</v>
          </cell>
          <cell r="F13">
            <v>0.0072106481481481475</v>
          </cell>
        </row>
        <row r="14">
          <cell r="B14" t="str">
            <v>JELÍNEK Petr</v>
          </cell>
          <cell r="C14">
            <v>1952</v>
          </cell>
          <cell r="D14" t="str">
            <v>D</v>
          </cell>
          <cell r="E14" t="str">
            <v>MK Kopřivnice</v>
          </cell>
          <cell r="F14">
            <v>0.007245370370370371</v>
          </cell>
        </row>
        <row r="15">
          <cell r="B15" t="str">
            <v>KRAUSOVÁ Darina</v>
          </cell>
          <cell r="C15">
            <v>1974</v>
          </cell>
          <cell r="D15" t="str">
            <v>E</v>
          </cell>
          <cell r="E15" t="str">
            <v>MK Kopřivnice</v>
          </cell>
          <cell r="F15">
            <v>0.007284722222222223</v>
          </cell>
        </row>
        <row r="16">
          <cell r="B16" t="str">
            <v>KVITA Josef</v>
          </cell>
          <cell r="C16">
            <v>1951</v>
          </cell>
          <cell r="D16" t="str">
            <v>D</v>
          </cell>
          <cell r="E16" t="str">
            <v>MK Kopřivnice</v>
          </cell>
          <cell r="F16">
            <v>0.0073819444444444444</v>
          </cell>
        </row>
        <row r="17">
          <cell r="B17" t="str">
            <v>STRAKOŠ Jiří</v>
          </cell>
          <cell r="C17">
            <v>1950</v>
          </cell>
          <cell r="D17" t="str">
            <v>D</v>
          </cell>
          <cell r="E17" t="str">
            <v>MK Kopřivnice</v>
          </cell>
          <cell r="F17">
            <v>0.007479166666666666</v>
          </cell>
        </row>
        <row r="18">
          <cell r="B18" t="str">
            <v>ŠIMEČEK Radim</v>
          </cell>
          <cell r="C18">
            <v>1969</v>
          </cell>
          <cell r="D18" t="str">
            <v>B</v>
          </cell>
          <cell r="E18" t="str">
            <v>Midar Příbor</v>
          </cell>
          <cell r="F18">
            <v>0.007545138888888889</v>
          </cell>
        </row>
        <row r="19">
          <cell r="B19" t="str">
            <v>ČABLOVÁ Kristina</v>
          </cell>
          <cell r="C19">
            <v>1987</v>
          </cell>
          <cell r="D19" t="str">
            <v>E</v>
          </cell>
          <cell r="E19" t="str">
            <v>Kopřivnice</v>
          </cell>
          <cell r="F19">
            <v>0.007806712962962963</v>
          </cell>
        </row>
        <row r="20">
          <cell r="B20" t="str">
            <v>MATUŠ Radek</v>
          </cell>
          <cell r="C20">
            <v>1981</v>
          </cell>
          <cell r="D20" t="str">
            <v>A</v>
          </cell>
          <cell r="E20" t="str">
            <v>Za Groš</v>
          </cell>
          <cell r="F20">
            <v>0.00804861111111111</v>
          </cell>
        </row>
        <row r="21">
          <cell r="B21" t="str">
            <v>KOLAŘÍK Alois</v>
          </cell>
          <cell r="C21">
            <v>1955</v>
          </cell>
          <cell r="D21" t="str">
            <v>C</v>
          </cell>
          <cell r="E21" t="str">
            <v>MK Kopřivnice</v>
          </cell>
          <cell r="F21">
            <v>0.008355324074074074</v>
          </cell>
        </row>
        <row r="22">
          <cell r="B22" t="str">
            <v>GROŠ Štefan</v>
          </cell>
          <cell r="C22">
            <v>1961</v>
          </cell>
          <cell r="D22" t="str">
            <v>C</v>
          </cell>
          <cell r="E22" t="str">
            <v>Za Groš</v>
          </cell>
          <cell r="F22">
            <v>0.008782407407407407</v>
          </cell>
        </row>
        <row r="23">
          <cell r="B23" t="str">
            <v>NAVARA Petr</v>
          </cell>
          <cell r="C23">
            <v>1945</v>
          </cell>
          <cell r="D23" t="str">
            <v>D</v>
          </cell>
          <cell r="E23" t="str">
            <v>MK Kopřivnice</v>
          </cell>
          <cell r="F23">
            <v>0.009246527777777777</v>
          </cell>
        </row>
      </sheetData>
      <sheetData sheetId="1">
        <row r="4">
          <cell r="B4" t="str">
            <v>KELLER MARTIN</v>
          </cell>
          <cell r="C4">
            <v>1978</v>
          </cell>
          <cell r="D4" t="str">
            <v>A</v>
          </cell>
          <cell r="E4" t="str">
            <v>MK Kopřivnice</v>
          </cell>
          <cell r="F4">
            <v>0.006701388888888889</v>
          </cell>
        </row>
        <row r="5">
          <cell r="B5" t="str">
            <v>HANKE David</v>
          </cell>
          <cell r="C5">
            <v>1971</v>
          </cell>
          <cell r="D5" t="str">
            <v>B</v>
          </cell>
          <cell r="E5" t="str">
            <v>MK Kopřivnice</v>
          </cell>
          <cell r="F5">
            <v>0.006875</v>
          </cell>
        </row>
        <row r="6">
          <cell r="B6" t="str">
            <v>ŠKAPA Marek</v>
          </cell>
          <cell r="C6">
            <v>1971</v>
          </cell>
          <cell r="D6" t="str">
            <v>B</v>
          </cell>
          <cell r="E6" t="str">
            <v>X-AIR Ostrava</v>
          </cell>
          <cell r="F6">
            <v>0.006990740740740741</v>
          </cell>
        </row>
        <row r="7">
          <cell r="B7" t="str">
            <v>ZÁTOPEK Jiří</v>
          </cell>
          <cell r="C7">
            <v>1960</v>
          </cell>
          <cell r="D7" t="str">
            <v>C</v>
          </cell>
          <cell r="E7" t="str">
            <v>MK Kopřivnice</v>
          </cell>
          <cell r="F7">
            <v>0.007083333333333333</v>
          </cell>
        </row>
        <row r="8">
          <cell r="B8" t="str">
            <v>MICHNA Pavel</v>
          </cell>
          <cell r="C8">
            <v>1975</v>
          </cell>
          <cell r="D8" t="str">
            <v>A</v>
          </cell>
          <cell r="E8" t="str">
            <v>MK Kopřivnice</v>
          </cell>
          <cell r="F8">
            <v>0.007094907407407407</v>
          </cell>
        </row>
        <row r="9">
          <cell r="B9" t="str">
            <v>VROBEL Lukáš</v>
          </cell>
          <cell r="C9">
            <v>1986</v>
          </cell>
          <cell r="D9" t="str">
            <v>A</v>
          </cell>
          <cell r="E9" t="str">
            <v>Veřovice</v>
          </cell>
          <cell r="F9">
            <v>0.0077314814814814815</v>
          </cell>
        </row>
        <row r="10">
          <cell r="B10" t="str">
            <v>VROBEL Miroslav</v>
          </cell>
          <cell r="C10">
            <v>1961</v>
          </cell>
          <cell r="D10" t="str">
            <v>C</v>
          </cell>
          <cell r="E10" t="str">
            <v>MK Kopřivnice</v>
          </cell>
          <cell r="F10">
            <v>0.007997685185185186</v>
          </cell>
        </row>
        <row r="11">
          <cell r="B11" t="str">
            <v>DOBEŠ Vlastimil</v>
          </cell>
          <cell r="C11">
            <v>1970</v>
          </cell>
          <cell r="D11" t="str">
            <v>B</v>
          </cell>
          <cell r="E11" t="str">
            <v>TJ Valašské Meziříčí</v>
          </cell>
          <cell r="F11">
            <v>0.008055555555555555</v>
          </cell>
        </row>
        <row r="12">
          <cell r="B12" t="str">
            <v>KVITA Josef</v>
          </cell>
          <cell r="C12">
            <v>1951</v>
          </cell>
          <cell r="D12" t="str">
            <v>D</v>
          </cell>
          <cell r="E12" t="str">
            <v>MK Kopřivnice</v>
          </cell>
          <cell r="F12">
            <v>0.008599537037037037</v>
          </cell>
        </row>
        <row r="13">
          <cell r="B13" t="str">
            <v>JELÍNEK Petr</v>
          </cell>
          <cell r="C13">
            <v>1952</v>
          </cell>
          <cell r="D13" t="str">
            <v>D</v>
          </cell>
          <cell r="E13" t="str">
            <v>MK Kopřivnice</v>
          </cell>
          <cell r="F13">
            <v>0.008715277777777778</v>
          </cell>
        </row>
        <row r="14">
          <cell r="B14" t="str">
            <v>KRAUSOVÁ Darina</v>
          </cell>
          <cell r="C14">
            <v>1974</v>
          </cell>
          <cell r="D14" t="str">
            <v>E</v>
          </cell>
          <cell r="E14" t="str">
            <v>MK Kopřivnice</v>
          </cell>
          <cell r="F14">
            <v>0.008935185185185185</v>
          </cell>
        </row>
        <row r="15">
          <cell r="B15" t="str">
            <v>MATUŠ Radek</v>
          </cell>
          <cell r="C15">
            <v>1981</v>
          </cell>
          <cell r="D15" t="str">
            <v>A</v>
          </cell>
          <cell r="E15" t="str">
            <v>Za Groš</v>
          </cell>
          <cell r="F15">
            <v>0.009351851851851853</v>
          </cell>
        </row>
        <row r="16">
          <cell r="B16" t="str">
            <v>ČABLOVÁ Kristina</v>
          </cell>
          <cell r="C16">
            <v>1987</v>
          </cell>
          <cell r="D16" t="str">
            <v>E</v>
          </cell>
          <cell r="E16" t="str">
            <v>MK Kopřivnice</v>
          </cell>
          <cell r="F16">
            <v>0.009398148148148149</v>
          </cell>
        </row>
        <row r="17">
          <cell r="B17" t="str">
            <v>PAVLÍK Vít</v>
          </cell>
          <cell r="C17">
            <v>1973</v>
          </cell>
          <cell r="D17" t="str">
            <v>A</v>
          </cell>
          <cell r="E17" t="str">
            <v>Galaxy Team</v>
          </cell>
          <cell r="F17">
            <v>0.009837962962962963</v>
          </cell>
        </row>
        <row r="18">
          <cell r="B18" t="str">
            <v>GROŠ Štefan</v>
          </cell>
          <cell r="C18">
            <v>1961</v>
          </cell>
          <cell r="D18" t="str">
            <v>C</v>
          </cell>
          <cell r="E18" t="str">
            <v>Za Groš</v>
          </cell>
          <cell r="F18">
            <v>0.010520833333333333</v>
          </cell>
        </row>
        <row r="19">
          <cell r="B19" t="str">
            <v>PAVLÍK Vít</v>
          </cell>
          <cell r="D19" t="str">
            <v>A</v>
          </cell>
          <cell r="E19" t="str">
            <v>Kopřivnice</v>
          </cell>
          <cell r="F19">
            <v>0.011446759259259259</v>
          </cell>
        </row>
        <row r="20">
          <cell r="B20" t="str">
            <v>KRAUSOVÁ Eliška</v>
          </cell>
          <cell r="C20">
            <v>2001</v>
          </cell>
          <cell r="D20" t="str">
            <v>E</v>
          </cell>
          <cell r="E20" t="str">
            <v>Nový Jičín</v>
          </cell>
          <cell r="F20">
            <v>0.018055555555555554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B44" sqref="B44"/>
    </sheetView>
  </sheetViews>
  <sheetFormatPr defaultColWidth="15.7109375" defaultRowHeight="15"/>
  <cols>
    <col min="1" max="1" width="5.140625" style="15" customWidth="1"/>
    <col min="2" max="2" width="18.140625" style="58" bestFit="1" customWidth="1"/>
    <col min="3" max="3" width="18.57421875" style="59" bestFit="1" customWidth="1"/>
    <col min="4" max="4" width="18.140625" style="15" hidden="1" customWidth="1"/>
    <col min="5" max="5" width="20.421875" style="15" hidden="1" customWidth="1"/>
    <col min="6" max="6" width="6.7109375" style="69" customWidth="1"/>
    <col min="7" max="19" width="6.7109375" style="15" customWidth="1"/>
    <col min="20" max="16384" width="15.7109375" style="15" customWidth="1"/>
  </cols>
  <sheetData>
    <row r="1" spans="1:18" ht="125.25" customHeight="1">
      <c r="A1" s="97"/>
      <c r="B1" s="71" t="s">
        <v>3</v>
      </c>
      <c r="C1" s="72" t="s">
        <v>232</v>
      </c>
      <c r="D1" s="73"/>
      <c r="E1" s="73"/>
      <c r="F1" s="74" t="s">
        <v>233</v>
      </c>
      <c r="G1" s="75" t="s">
        <v>226</v>
      </c>
      <c r="H1" s="76" t="s">
        <v>234</v>
      </c>
      <c r="I1" s="77" t="s">
        <v>227</v>
      </c>
      <c r="J1" s="78" t="s">
        <v>228</v>
      </c>
      <c r="K1" s="79" t="s">
        <v>229</v>
      </c>
      <c r="L1" s="80" t="s">
        <v>235</v>
      </c>
      <c r="M1" s="81" t="s">
        <v>236</v>
      </c>
      <c r="N1" s="79" t="s">
        <v>237</v>
      </c>
      <c r="O1" s="80" t="s">
        <v>238</v>
      </c>
      <c r="P1" s="81" t="s">
        <v>239</v>
      </c>
      <c r="Q1" s="82" t="s">
        <v>230</v>
      </c>
      <c r="R1" s="83" t="s">
        <v>231</v>
      </c>
    </row>
    <row r="2" spans="1:18" ht="15">
      <c r="A2" s="98">
        <v>1</v>
      </c>
      <c r="B2" s="84" t="s">
        <v>16</v>
      </c>
      <c r="C2" s="85" t="str">
        <f aca="true" t="shared" si="0" ref="C2:C27">D2&amp;", "&amp;E2</f>
        <v>1978, MK Kopřivnice</v>
      </c>
      <c r="D2" s="86">
        <f>VLOOKUP(B2,Data!$A:$C,2,0)</f>
        <v>1978</v>
      </c>
      <c r="E2" s="86" t="str">
        <f>VLOOKUP(B2,Data!$A:$C,3,0)</f>
        <v>MK Kopřivnice</v>
      </c>
      <c r="F2" s="87">
        <v>5</v>
      </c>
      <c r="G2" s="88">
        <f>_xlfn.IFERROR(VLOOKUP(B2,kopec!$B$26:$G$30,6,0),"")</f>
        <v>18</v>
      </c>
      <c r="H2" s="89">
        <f>_xlfn.IFERROR(VLOOKUP(B2,bila_hora!$B$23:$G$28,6,0),"")</f>
        <v>25</v>
      </c>
      <c r="I2" s="90">
        <f>_xlfn.IFERROR(VLOOKUP(B2,bonus!$B$4:$I$6,8,0),"")</f>
        <v>30</v>
      </c>
      <c r="J2" s="91"/>
      <c r="K2" s="92"/>
      <c r="L2" s="93"/>
      <c r="M2" s="94"/>
      <c r="N2" s="92"/>
      <c r="O2" s="93"/>
      <c r="P2" s="94"/>
      <c r="Q2" s="95">
        <f aca="true" t="shared" si="1" ref="Q2:Q27">SUM(F2:P2)</f>
        <v>78</v>
      </c>
      <c r="R2" s="96">
        <f aca="true" t="shared" si="2" ref="R2:R27">IF(COUNT(F2:H2,J2:P2)&gt;9,SUM(F2:P2)-MIN(SMALL(F2:H2,1),SMALL(J2:P2,1)),SUM(F2:P2))</f>
        <v>78</v>
      </c>
    </row>
    <row r="3" spans="1:18" ht="15">
      <c r="A3" s="98">
        <v>2</v>
      </c>
      <c r="B3" s="84" t="s">
        <v>11</v>
      </c>
      <c r="C3" s="85" t="str">
        <f t="shared" si="0"/>
        <v>1975, MK Kopřivnice</v>
      </c>
      <c r="D3" s="86">
        <f>VLOOKUP(B3,Data!$A:$C,2,0)</f>
        <v>1975</v>
      </c>
      <c r="E3" s="86" t="str">
        <f>VLOOKUP(B3,Data!$A:$C,3,0)</f>
        <v>MK Kopřivnice</v>
      </c>
      <c r="F3" s="87">
        <f>_xlfn.IFERROR(VLOOKUP(B3,zajic!$B$4:$H$25,7,0),"")</f>
      </c>
      <c r="G3" s="88">
        <f>_xlfn.IFERROR(VLOOKUP(B3,kopec!$B$26:$G$30,6,0),"")</f>
        <v>20</v>
      </c>
      <c r="H3" s="89">
        <f>_xlfn.IFERROR(VLOOKUP(B3,bila_hora!$B$23:$G$28,6,0),"")</f>
        <v>20</v>
      </c>
      <c r="I3" s="90">
        <f>_xlfn.IFERROR(VLOOKUP(B3,bonus!$B$4:$I$6,8,0),"")</f>
        <v>25</v>
      </c>
      <c r="J3" s="91"/>
      <c r="K3" s="92"/>
      <c r="L3" s="93"/>
      <c r="M3" s="94"/>
      <c r="N3" s="92"/>
      <c r="O3" s="93"/>
      <c r="P3" s="94"/>
      <c r="Q3" s="95">
        <f t="shared" si="1"/>
        <v>65</v>
      </c>
      <c r="R3" s="96">
        <f t="shared" si="2"/>
        <v>65</v>
      </c>
    </row>
    <row r="4" spans="1:18" ht="15">
      <c r="A4" s="98">
        <v>3</v>
      </c>
      <c r="B4" s="84" t="s">
        <v>35</v>
      </c>
      <c r="C4" s="85" t="str">
        <f t="shared" si="0"/>
        <v>1981, Zagroš</v>
      </c>
      <c r="D4" s="86">
        <f>VLOOKUP(B4,Data!$A:$C,2,0)</f>
        <v>1981</v>
      </c>
      <c r="E4" s="86" t="str">
        <f>VLOOKUP(B4,Data!$A:$C,3,0)</f>
        <v>Zagroš</v>
      </c>
      <c r="F4" s="87">
        <f>_xlfn.IFERROR(VLOOKUP(B4,zajic!$B$4:$H$25,7,0),"")</f>
        <v>0</v>
      </c>
      <c r="G4" s="88">
        <f>_xlfn.IFERROR(VLOOKUP(B4,kopec!$B$26:$G$30,6,0),"")</f>
        <v>16</v>
      </c>
      <c r="H4" s="89">
        <f>_xlfn.IFERROR(VLOOKUP(B4,bila_hora!$B$23:$G$28,6,0),"")</f>
        <v>17</v>
      </c>
      <c r="I4" s="90">
        <f>_xlfn.IFERROR(VLOOKUP(B4,bonus!$B$4:$I$6,8,0),"")</f>
        <v>20</v>
      </c>
      <c r="J4" s="91"/>
      <c r="K4" s="92"/>
      <c r="L4" s="93"/>
      <c r="M4" s="94"/>
      <c r="N4" s="92"/>
      <c r="O4" s="93"/>
      <c r="P4" s="94"/>
      <c r="Q4" s="95">
        <f t="shared" si="1"/>
        <v>53</v>
      </c>
      <c r="R4" s="96">
        <f t="shared" si="2"/>
        <v>53</v>
      </c>
    </row>
    <row r="5" spans="1:18" ht="15">
      <c r="A5" s="98">
        <v>4</v>
      </c>
      <c r="B5" s="84" t="s">
        <v>8</v>
      </c>
      <c r="C5" s="85" t="str">
        <f t="shared" si="0"/>
        <v>1987, MK Kopřivnice</v>
      </c>
      <c r="D5" s="86">
        <f>VLOOKUP(B5,Data!$A:$C,2,0)</f>
        <v>1987</v>
      </c>
      <c r="E5" s="86" t="str">
        <f>VLOOKUP(B5,Data!$A:$C,3,0)</f>
        <v>MK Kopřivnice</v>
      </c>
      <c r="F5" s="87">
        <f>_xlfn.IFERROR(VLOOKUP(B5,zajic!$B$4:$H$25,7,0),"")</f>
        <v>25</v>
      </c>
      <c r="G5" s="88">
        <f>_xlfn.IFERROR(VLOOKUP(B5,kopec!$B$26:$G$30,6,0),"")</f>
        <v>25</v>
      </c>
      <c r="H5" s="89">
        <f>_xlfn.IFERROR(VLOOKUP(B5,bila_hora!$B$23:$G$28,6,0),"")</f>
      </c>
      <c r="I5" s="90">
        <f>_xlfn.IFERROR(VLOOKUP(B5,bonus!$B$4:$I$6,8,0),"")</f>
      </c>
      <c r="J5" s="91"/>
      <c r="K5" s="92"/>
      <c r="L5" s="93"/>
      <c r="M5" s="94"/>
      <c r="N5" s="92"/>
      <c r="O5" s="93"/>
      <c r="P5" s="94"/>
      <c r="Q5" s="95">
        <f t="shared" si="1"/>
        <v>50</v>
      </c>
      <c r="R5" s="96">
        <f t="shared" si="2"/>
        <v>50</v>
      </c>
    </row>
    <row r="6" spans="1:18" ht="15">
      <c r="A6" s="98">
        <v>5</v>
      </c>
      <c r="B6" s="84" t="s">
        <v>151</v>
      </c>
      <c r="C6" s="85" t="str">
        <f t="shared" si="0"/>
        <v>1977, Lašský běžecký klub</v>
      </c>
      <c r="D6" s="86">
        <f>VLOOKUP(B6,Data!$A:$C,2,0)</f>
        <v>1977</v>
      </c>
      <c r="E6" s="86" t="str">
        <f>VLOOKUP(B6,Data!$A:$C,3,0)</f>
        <v>Lašský běžecký klub</v>
      </c>
      <c r="F6" s="87">
        <f>_xlfn.IFERROR(VLOOKUP(B6,zajic!$B$4:$H$25,7,0),"")</f>
        <v>20</v>
      </c>
      <c r="G6" s="88">
        <f>_xlfn.IFERROR(VLOOKUP(B6,kopec!$B$26:$G$30,6,0),"")</f>
      </c>
      <c r="H6" s="89">
        <f>_xlfn.IFERROR(VLOOKUP(B6,bila_hora!$B$23:$G$28,6,0),"")</f>
      </c>
      <c r="I6" s="90">
        <f>_xlfn.IFERROR(VLOOKUP(B6,bonus!$B$4:$I$6,8,0),"")</f>
      </c>
      <c r="J6" s="91"/>
      <c r="K6" s="92"/>
      <c r="L6" s="93"/>
      <c r="M6" s="94"/>
      <c r="N6" s="92"/>
      <c r="O6" s="93"/>
      <c r="P6" s="94"/>
      <c r="Q6" s="95">
        <f t="shared" si="1"/>
        <v>20</v>
      </c>
      <c r="R6" s="96">
        <f t="shared" si="2"/>
        <v>20</v>
      </c>
    </row>
    <row r="7" spans="1:18" ht="15">
      <c r="A7" s="98">
        <v>6</v>
      </c>
      <c r="B7" s="84" t="s">
        <v>19</v>
      </c>
      <c r="C7" s="85" t="str">
        <f t="shared" si="0"/>
        <v>1980, Veselá</v>
      </c>
      <c r="D7" s="86">
        <f>VLOOKUP(B7,Data!$A:$C,2,0)</f>
        <v>1980</v>
      </c>
      <c r="E7" s="86" t="str">
        <f>VLOOKUP(B7,Data!$A:$C,3,0)</f>
        <v>Veselá</v>
      </c>
      <c r="F7" s="87">
        <f>_xlfn.IFERROR(VLOOKUP(B7,zajic!$B$4:$H$25,7,0),"")</f>
        <v>2</v>
      </c>
      <c r="G7" s="88">
        <f>_xlfn.IFERROR(VLOOKUP(B7,kopec!$B$26:$G$30,6,0),"")</f>
        <v>17</v>
      </c>
      <c r="H7" s="89">
        <f>_xlfn.IFERROR(VLOOKUP(B7,bila_hora!$B$23:$G$28,6,0),"")</f>
      </c>
      <c r="I7" s="90">
        <f>_xlfn.IFERROR(VLOOKUP(B7,bonus!$B$4:$I$6,8,0),"")</f>
      </c>
      <c r="J7" s="91"/>
      <c r="K7" s="92"/>
      <c r="L7" s="93"/>
      <c r="M7" s="94"/>
      <c r="N7" s="92"/>
      <c r="O7" s="93"/>
      <c r="P7" s="94"/>
      <c r="Q7" s="95">
        <f t="shared" si="1"/>
        <v>19</v>
      </c>
      <c r="R7" s="96">
        <f t="shared" si="2"/>
        <v>19</v>
      </c>
    </row>
    <row r="8" spans="1:18" ht="15">
      <c r="A8" s="98">
        <v>7</v>
      </c>
      <c r="B8" s="84" t="s">
        <v>152</v>
      </c>
      <c r="C8" s="85" t="str">
        <f t="shared" si="0"/>
        <v>1973, X-Air Ostrava</v>
      </c>
      <c r="D8" s="86">
        <f>VLOOKUP(B8,Data!$A:$C,2,0)</f>
        <v>1973</v>
      </c>
      <c r="E8" s="86" t="str">
        <f>VLOOKUP(B8,Data!$A:$C,3,0)</f>
        <v>X-Air Ostrava</v>
      </c>
      <c r="F8" s="87">
        <f>_xlfn.IFERROR(VLOOKUP(B8,zajic!$B$4:$H$25,7,0),"")</f>
        <v>18</v>
      </c>
      <c r="G8" s="88">
        <f>_xlfn.IFERROR(VLOOKUP(B8,kopec!$B$26:$G$30,6,0),"")</f>
      </c>
      <c r="H8" s="89">
        <f>_xlfn.IFERROR(VLOOKUP(B8,bila_hora!$B$23:$G$28,6,0),"")</f>
      </c>
      <c r="I8" s="90">
        <f>_xlfn.IFERROR(VLOOKUP(B8,bonus!$B$4:$I$6,8,0),"")</f>
      </c>
      <c r="J8" s="91"/>
      <c r="K8" s="92"/>
      <c r="L8" s="93"/>
      <c r="M8" s="94"/>
      <c r="N8" s="92"/>
      <c r="O8" s="93"/>
      <c r="P8" s="94"/>
      <c r="Q8" s="95">
        <f t="shared" si="1"/>
        <v>18</v>
      </c>
      <c r="R8" s="96">
        <f t="shared" si="2"/>
        <v>18</v>
      </c>
    </row>
    <row r="9" spans="1:18" ht="15">
      <c r="A9" s="98">
        <v>8</v>
      </c>
      <c r="B9" s="84" t="s">
        <v>193</v>
      </c>
      <c r="C9" s="85" t="str">
        <f t="shared" si="0"/>
        <v>1986, Veřovice</v>
      </c>
      <c r="D9" s="86">
        <f>VLOOKUP(B9,Data!$A:$C,2,0)</f>
        <v>1986</v>
      </c>
      <c r="E9" s="86" t="str">
        <f>VLOOKUP(B9,Data!$A:$C,3,0)</f>
        <v>Veřovice</v>
      </c>
      <c r="F9" s="87">
        <f>_xlfn.IFERROR(VLOOKUP(B9,zajic!$B$4:$H$25,7,0),"")</f>
      </c>
      <c r="G9" s="88">
        <f>_xlfn.IFERROR(VLOOKUP(B9,kopec!$B$26:$G$30,6,0),"")</f>
      </c>
      <c r="H9" s="89">
        <f>_xlfn.IFERROR(VLOOKUP(B9,bila_hora!$B$23:$G$28,6,0),"")</f>
        <v>18</v>
      </c>
      <c r="I9" s="90">
        <f>_xlfn.IFERROR(VLOOKUP(B9,bonus!$B$4:$I$6,8,0),"")</f>
      </c>
      <c r="J9" s="91"/>
      <c r="K9" s="92"/>
      <c r="L9" s="93"/>
      <c r="M9" s="94"/>
      <c r="N9" s="92"/>
      <c r="O9" s="93"/>
      <c r="P9" s="94"/>
      <c r="Q9" s="95">
        <f t="shared" si="1"/>
        <v>18</v>
      </c>
      <c r="R9" s="96">
        <f t="shared" si="2"/>
        <v>18</v>
      </c>
    </row>
    <row r="10" spans="1:18" ht="15">
      <c r="A10" s="98">
        <v>9</v>
      </c>
      <c r="B10" s="84" t="s">
        <v>159</v>
      </c>
      <c r="C10" s="85" t="str">
        <f t="shared" si="0"/>
        <v>1979, Tichá</v>
      </c>
      <c r="D10" s="86">
        <f>VLOOKUP(B10,Data!$A:$C,2,0)</f>
        <v>1979</v>
      </c>
      <c r="E10" s="86" t="str">
        <f>VLOOKUP(B10,Data!$A:$C,3,0)</f>
        <v>Tichá</v>
      </c>
      <c r="F10" s="87">
        <f>_xlfn.IFERROR(VLOOKUP(B10,zajic!$B$4:$H$25,7,0),"")</f>
        <v>17</v>
      </c>
      <c r="G10" s="88">
        <f>_xlfn.IFERROR(VLOOKUP(B10,kopec!$B$26:$G$30,6,0),"")</f>
      </c>
      <c r="H10" s="89">
        <f>_xlfn.IFERROR(VLOOKUP(B10,bila_hora!$B$23:$G$28,6,0),"")</f>
      </c>
      <c r="I10" s="90">
        <f>_xlfn.IFERROR(VLOOKUP(B10,bonus!$B$4:$I$6,8,0),"")</f>
      </c>
      <c r="J10" s="91"/>
      <c r="K10" s="92"/>
      <c r="L10" s="93"/>
      <c r="M10" s="94"/>
      <c r="N10" s="92"/>
      <c r="O10" s="93"/>
      <c r="P10" s="94"/>
      <c r="Q10" s="95">
        <f t="shared" si="1"/>
        <v>17</v>
      </c>
      <c r="R10" s="96">
        <f t="shared" si="2"/>
        <v>17</v>
      </c>
    </row>
    <row r="11" spans="1:18" ht="15">
      <c r="A11" s="98">
        <v>10</v>
      </c>
      <c r="B11" s="84" t="s">
        <v>195</v>
      </c>
      <c r="C11" s="85" t="str">
        <f t="shared" si="0"/>
        <v>1973, Galaxy Team</v>
      </c>
      <c r="D11" s="86">
        <f>VLOOKUP(B11,Data!$A:$C,2,0)</f>
        <v>1973</v>
      </c>
      <c r="E11" s="86" t="str">
        <f>VLOOKUP(B11,Data!$A:$C,3,0)</f>
        <v>Galaxy Team</v>
      </c>
      <c r="F11" s="87">
        <f>_xlfn.IFERROR(VLOOKUP(B11,zajic!$B$4:$H$25,7,0),"")</f>
      </c>
      <c r="G11" s="88">
        <f>_xlfn.IFERROR(VLOOKUP(B11,kopec!$B$26:$G$30,6,0),"")</f>
      </c>
      <c r="H11" s="89">
        <f>_xlfn.IFERROR(VLOOKUP(B11,bila_hora!$B$23:$G$28,6,0),"")</f>
        <v>16</v>
      </c>
      <c r="I11" s="90">
        <f>_xlfn.IFERROR(VLOOKUP(B11,bonus!$B$4:$I$6,8,0),"")</f>
      </c>
      <c r="J11" s="91"/>
      <c r="K11" s="92"/>
      <c r="L11" s="93"/>
      <c r="M11" s="94"/>
      <c r="N11" s="92"/>
      <c r="O11" s="93"/>
      <c r="P11" s="94"/>
      <c r="Q11" s="95">
        <f t="shared" si="1"/>
        <v>16</v>
      </c>
      <c r="R11" s="96">
        <f t="shared" si="2"/>
        <v>16</v>
      </c>
    </row>
    <row r="12" spans="1:18" ht="15">
      <c r="A12" s="98">
        <v>11</v>
      </c>
      <c r="B12" s="84" t="s">
        <v>153</v>
      </c>
      <c r="C12" s="85" t="str">
        <f t="shared" si="0"/>
        <v>1977, MK Kopřivnice</v>
      </c>
      <c r="D12" s="86">
        <f>VLOOKUP(B12,Data!$A:$C,2,0)</f>
        <v>1977</v>
      </c>
      <c r="E12" s="86" t="str">
        <f>VLOOKUP(B12,Data!$A:$C,3,0)</f>
        <v>MK Kopřivnice</v>
      </c>
      <c r="F12" s="87">
        <f>_xlfn.IFERROR(VLOOKUP(B12,zajic!$B$4:$H$25,7,0),"")</f>
        <v>16</v>
      </c>
      <c r="G12" s="88">
        <f>_xlfn.IFERROR(VLOOKUP(B12,kopec!$B$26:$G$30,6,0),"")</f>
      </c>
      <c r="H12" s="89">
        <f>_xlfn.IFERROR(VLOOKUP(B12,bila_hora!$B$23:$G$28,6,0),"")</f>
      </c>
      <c r="I12" s="90">
        <f>_xlfn.IFERROR(VLOOKUP(B12,bonus!$B$4:$I$6,8,0),"")</f>
      </c>
      <c r="J12" s="91"/>
      <c r="K12" s="92"/>
      <c r="L12" s="93"/>
      <c r="M12" s="94"/>
      <c r="N12" s="92"/>
      <c r="O12" s="93"/>
      <c r="P12" s="94"/>
      <c r="Q12" s="95">
        <f t="shared" si="1"/>
        <v>16</v>
      </c>
      <c r="R12" s="96">
        <f t="shared" si="2"/>
        <v>16</v>
      </c>
    </row>
    <row r="13" spans="1:18" ht="15">
      <c r="A13" s="98">
        <v>12</v>
      </c>
      <c r="B13" s="84" t="s">
        <v>154</v>
      </c>
      <c r="C13" s="85" t="str">
        <f t="shared" si="0"/>
        <v>1975, Lašský běžecký klub</v>
      </c>
      <c r="D13" s="86">
        <f>VLOOKUP(B13,Data!$A:$C,2,0)</f>
        <v>1975</v>
      </c>
      <c r="E13" s="86" t="str">
        <f>VLOOKUP(B13,Data!$A:$C,3,0)</f>
        <v>Lašský běžecký klub</v>
      </c>
      <c r="F13" s="87">
        <f>_xlfn.IFERROR(VLOOKUP(B13,zajic!$B$4:$H$25,7,0),"")</f>
        <v>15</v>
      </c>
      <c r="G13" s="88">
        <f>_xlfn.IFERROR(VLOOKUP(B13,kopec!$B$26:$G$30,6,0),"")</f>
      </c>
      <c r="H13" s="89">
        <f>_xlfn.IFERROR(VLOOKUP(B13,bila_hora!$B$23:$G$28,6,0),"")</f>
      </c>
      <c r="I13" s="90">
        <f>_xlfn.IFERROR(VLOOKUP(B13,bonus!$B$4:$I$6,8,0),"")</f>
      </c>
      <c r="J13" s="91"/>
      <c r="K13" s="92"/>
      <c r="L13" s="93"/>
      <c r="M13" s="94"/>
      <c r="N13" s="92"/>
      <c r="O13" s="93"/>
      <c r="P13" s="94"/>
      <c r="Q13" s="95">
        <f t="shared" si="1"/>
        <v>15</v>
      </c>
      <c r="R13" s="96">
        <f t="shared" si="2"/>
        <v>15</v>
      </c>
    </row>
    <row r="14" spans="1:18" ht="15">
      <c r="A14" s="98">
        <v>13</v>
      </c>
      <c r="B14" s="84" t="s">
        <v>201</v>
      </c>
      <c r="C14" s="85" t="str">
        <f t="shared" si="0"/>
        <v>0, Kopřivnice</v>
      </c>
      <c r="D14" s="86">
        <f>VLOOKUP(B14,Data!$A:$C,2,0)</f>
        <v>0</v>
      </c>
      <c r="E14" s="86" t="str">
        <f>VLOOKUP(B14,Data!$A:$C,3,0)</f>
        <v>Kopřivnice</v>
      </c>
      <c r="F14" s="87">
        <f>_xlfn.IFERROR(VLOOKUP(B14,zajic!$B$4:$H$25,7,0),"")</f>
      </c>
      <c r="G14" s="88">
        <f>_xlfn.IFERROR(VLOOKUP(B14,kopec!$B$26:$G$30,6,0),"")</f>
      </c>
      <c r="H14" s="89">
        <f>_xlfn.IFERROR(VLOOKUP(B14,bila_hora!$B$23:$G$28,6,0),"")</f>
        <v>15</v>
      </c>
      <c r="I14" s="90">
        <f>_xlfn.IFERROR(VLOOKUP(B14,bonus!$B$4:$I$6,8,0),"")</f>
      </c>
      <c r="J14" s="91"/>
      <c r="K14" s="92"/>
      <c r="L14" s="93"/>
      <c r="M14" s="94"/>
      <c r="N14" s="92"/>
      <c r="O14" s="93"/>
      <c r="P14" s="94"/>
      <c r="Q14" s="95">
        <f t="shared" si="1"/>
        <v>15</v>
      </c>
      <c r="R14" s="96">
        <f t="shared" si="2"/>
        <v>15</v>
      </c>
    </row>
    <row r="15" spans="1:18" ht="15">
      <c r="A15" s="98">
        <v>14</v>
      </c>
      <c r="B15" s="84" t="s">
        <v>155</v>
      </c>
      <c r="C15" s="85" t="str">
        <f t="shared" si="0"/>
        <v>1975, MK Kopřivnice</v>
      </c>
      <c r="D15" s="86">
        <f>VLOOKUP(B15,Data!$A:$C,2,0)</f>
        <v>1975</v>
      </c>
      <c r="E15" s="86" t="str">
        <f>VLOOKUP(B15,Data!$A:$C,3,0)</f>
        <v>MK Kopřivnice</v>
      </c>
      <c r="F15" s="87">
        <f>_xlfn.IFERROR(VLOOKUP(B15,zajic!$B$4:$H$25,7,0),"")</f>
        <v>14</v>
      </c>
      <c r="G15" s="88">
        <f>_xlfn.IFERROR(VLOOKUP(B15,kopec!$B$26:$G$30,6,0),"")</f>
      </c>
      <c r="H15" s="89">
        <f>_xlfn.IFERROR(VLOOKUP(B15,bila_hora!$B$23:$G$28,6,0),"")</f>
      </c>
      <c r="I15" s="90">
        <f>_xlfn.IFERROR(VLOOKUP(B15,bonus!$B$4:$I$6,8,0),"")</f>
      </c>
      <c r="J15" s="91"/>
      <c r="K15" s="92"/>
      <c r="L15" s="93"/>
      <c r="M15" s="94"/>
      <c r="N15" s="92"/>
      <c r="O15" s="93"/>
      <c r="P15" s="94"/>
      <c r="Q15" s="95">
        <f t="shared" si="1"/>
        <v>14</v>
      </c>
      <c r="R15" s="96">
        <f t="shared" si="2"/>
        <v>14</v>
      </c>
    </row>
    <row r="16" spans="1:18" ht="15">
      <c r="A16" s="98">
        <v>15</v>
      </c>
      <c r="B16" s="84" t="s">
        <v>160</v>
      </c>
      <c r="C16" s="85" t="str">
        <f t="shared" si="0"/>
        <v>1984, LBK Kopřivnice</v>
      </c>
      <c r="D16" s="86">
        <f>VLOOKUP(B16,Data!$A:$C,2,0)</f>
        <v>1984</v>
      </c>
      <c r="E16" s="86" t="str">
        <f>VLOOKUP(B16,Data!$A:$C,3,0)</f>
        <v>LBK Kopřivnice</v>
      </c>
      <c r="F16" s="87">
        <f>_xlfn.IFERROR(VLOOKUP(B16,zajic!$B$4:$H$25,7,0),"")</f>
        <v>13</v>
      </c>
      <c r="G16" s="88">
        <f>_xlfn.IFERROR(VLOOKUP(B16,kopec!$B$26:$G$30,6,0),"")</f>
      </c>
      <c r="H16" s="89">
        <f>_xlfn.IFERROR(VLOOKUP(B16,bila_hora!$B$23:$G$28,6,0),"")</f>
      </c>
      <c r="I16" s="90">
        <f>_xlfn.IFERROR(VLOOKUP(B16,bonus!$B$4:$I$6,8,0),"")</f>
      </c>
      <c r="J16" s="91"/>
      <c r="K16" s="92"/>
      <c r="L16" s="93"/>
      <c r="M16" s="94"/>
      <c r="N16" s="92"/>
      <c r="O16" s="93"/>
      <c r="P16" s="94"/>
      <c r="Q16" s="95">
        <f t="shared" si="1"/>
        <v>13</v>
      </c>
      <c r="R16" s="96">
        <f t="shared" si="2"/>
        <v>13</v>
      </c>
    </row>
    <row r="17" spans="1:18" ht="15">
      <c r="A17" s="98">
        <v>16</v>
      </c>
      <c r="B17" s="84" t="s">
        <v>161</v>
      </c>
      <c r="C17" s="85" t="str">
        <f t="shared" si="0"/>
        <v>1973, Pepa Team FM</v>
      </c>
      <c r="D17" s="86">
        <f>VLOOKUP(B17,Data!$A:$C,2,0)</f>
        <v>1973</v>
      </c>
      <c r="E17" s="86" t="str">
        <f>VLOOKUP(B17,Data!$A:$C,3,0)</f>
        <v>Pepa Team FM</v>
      </c>
      <c r="F17" s="87">
        <f>_xlfn.IFERROR(VLOOKUP(B17,zajic!$B$4:$H$25,7,0),"")</f>
        <v>12</v>
      </c>
      <c r="G17" s="88">
        <f>_xlfn.IFERROR(VLOOKUP(B17,kopec!$B$26:$G$30,6,0),"")</f>
      </c>
      <c r="H17" s="89">
        <f>_xlfn.IFERROR(VLOOKUP(B17,bila_hora!$B$23:$G$28,6,0),"")</f>
      </c>
      <c r="I17" s="90">
        <f>_xlfn.IFERROR(VLOOKUP(B17,bonus!$B$4:$I$6,8,0),"")</f>
      </c>
      <c r="J17" s="91"/>
      <c r="K17" s="92"/>
      <c r="L17" s="93"/>
      <c r="M17" s="94"/>
      <c r="N17" s="92"/>
      <c r="O17" s="93"/>
      <c r="P17" s="94"/>
      <c r="Q17" s="95">
        <f t="shared" si="1"/>
        <v>12</v>
      </c>
      <c r="R17" s="96">
        <f t="shared" si="2"/>
        <v>12</v>
      </c>
    </row>
    <row r="18" spans="1:18" ht="15">
      <c r="A18" s="98">
        <v>17</v>
      </c>
      <c r="B18" s="84" t="s">
        <v>156</v>
      </c>
      <c r="C18" s="85" t="str">
        <f t="shared" si="0"/>
        <v>1979, KHB Radegast</v>
      </c>
      <c r="D18" s="86">
        <f>VLOOKUP(B18,Data!$A:$C,2,0)</f>
        <v>1979</v>
      </c>
      <c r="E18" s="86" t="str">
        <f>VLOOKUP(B18,Data!$A:$C,3,0)</f>
        <v>KHB Radegast</v>
      </c>
      <c r="F18" s="87">
        <f>_xlfn.IFERROR(VLOOKUP(B18,zajic!$B$4:$H$25,7,0),"")</f>
        <v>11</v>
      </c>
      <c r="G18" s="88">
        <f>_xlfn.IFERROR(VLOOKUP(B18,kopec!$B$26:$G$30,6,0),"")</f>
      </c>
      <c r="H18" s="89">
        <f>_xlfn.IFERROR(VLOOKUP(B18,bila_hora!$B$23:$G$28,6,0),"")</f>
      </c>
      <c r="I18" s="90">
        <f>_xlfn.IFERROR(VLOOKUP(B18,bonus!$B$4:$I$6,8,0),"")</f>
      </c>
      <c r="J18" s="91"/>
      <c r="K18" s="92"/>
      <c r="L18" s="93"/>
      <c r="M18" s="94"/>
      <c r="N18" s="92"/>
      <c r="O18" s="93"/>
      <c r="P18" s="94"/>
      <c r="Q18" s="95">
        <f t="shared" si="1"/>
        <v>11</v>
      </c>
      <c r="R18" s="96">
        <f t="shared" si="2"/>
        <v>11</v>
      </c>
    </row>
    <row r="19" spans="1:18" ht="15">
      <c r="A19" s="98">
        <v>18</v>
      </c>
      <c r="B19" s="84" t="s">
        <v>162</v>
      </c>
      <c r="C19" s="85" t="str">
        <f t="shared" si="0"/>
        <v>1981, HO Vsetín</v>
      </c>
      <c r="D19" s="86">
        <f>VLOOKUP(B19,Data!$A:$C,2,0)</f>
        <v>1981</v>
      </c>
      <c r="E19" s="86" t="str">
        <f>VLOOKUP(B19,Data!$A:$C,3,0)</f>
        <v>HO Vsetín</v>
      </c>
      <c r="F19" s="87">
        <f>_xlfn.IFERROR(VLOOKUP(B19,zajic!$B$4:$H$25,7,0),"")</f>
        <v>10</v>
      </c>
      <c r="G19" s="88">
        <f>_xlfn.IFERROR(VLOOKUP(B19,kopec!$B$26:$G$30,6,0),"")</f>
      </c>
      <c r="H19" s="89">
        <f>_xlfn.IFERROR(VLOOKUP(B19,bila_hora!$B$23:$G$28,6,0),"")</f>
      </c>
      <c r="I19" s="90">
        <f>_xlfn.IFERROR(VLOOKUP(B19,bonus!$B$4:$I$6,8,0),"")</f>
      </c>
      <c r="J19" s="91"/>
      <c r="K19" s="92"/>
      <c r="L19" s="93"/>
      <c r="M19" s="94"/>
      <c r="N19" s="92"/>
      <c r="O19" s="93"/>
      <c r="P19" s="94"/>
      <c r="Q19" s="95">
        <f t="shared" si="1"/>
        <v>10</v>
      </c>
      <c r="R19" s="96">
        <f t="shared" si="2"/>
        <v>10</v>
      </c>
    </row>
    <row r="20" spans="1:18" ht="15">
      <c r="A20" s="98">
        <v>19</v>
      </c>
      <c r="B20" s="84" t="s">
        <v>157</v>
      </c>
      <c r="C20" s="85" t="str">
        <f t="shared" si="0"/>
        <v>1976, Pepa Team FM</v>
      </c>
      <c r="D20" s="86">
        <f>VLOOKUP(B20,Data!$A:$C,2,0)</f>
        <v>1976</v>
      </c>
      <c r="E20" s="86" t="str">
        <f>VLOOKUP(B20,Data!$A:$C,3,0)</f>
        <v>Pepa Team FM</v>
      </c>
      <c r="F20" s="87">
        <f>_xlfn.IFERROR(VLOOKUP(B20,zajic!$B$4:$H$25,7,0),"")</f>
        <v>9</v>
      </c>
      <c r="G20" s="88">
        <f>_xlfn.IFERROR(VLOOKUP(B20,kopec!$B$26:$G$30,6,0),"")</f>
      </c>
      <c r="H20" s="89">
        <f>_xlfn.IFERROR(VLOOKUP(B20,bila_hora!$B$23:$G$28,6,0),"")</f>
      </c>
      <c r="I20" s="90">
        <f>_xlfn.IFERROR(VLOOKUP(B20,bonus!$B$4:$I$6,8,0),"")</f>
      </c>
      <c r="J20" s="91"/>
      <c r="K20" s="92"/>
      <c r="L20" s="93"/>
      <c r="M20" s="94"/>
      <c r="N20" s="92"/>
      <c r="O20" s="93"/>
      <c r="P20" s="94"/>
      <c r="Q20" s="95">
        <f t="shared" si="1"/>
        <v>9</v>
      </c>
      <c r="R20" s="96">
        <f t="shared" si="2"/>
        <v>9</v>
      </c>
    </row>
    <row r="21" spans="1:18" ht="15">
      <c r="A21" s="98">
        <v>20</v>
      </c>
      <c r="B21" s="84" t="s">
        <v>163</v>
      </c>
      <c r="C21" s="85" t="str">
        <f t="shared" si="0"/>
        <v>1974, Hůrka</v>
      </c>
      <c r="D21" s="86">
        <f>VLOOKUP(B21,Data!$A:$C,2,0)</f>
        <v>1974</v>
      </c>
      <c r="E21" s="86" t="str">
        <f>VLOOKUP(B21,Data!$A:$C,3,0)</f>
        <v>Hůrka</v>
      </c>
      <c r="F21" s="87">
        <f>_xlfn.IFERROR(VLOOKUP(B21,zajic!$B$4:$H$25,7,0),"")</f>
        <v>8</v>
      </c>
      <c r="G21" s="88">
        <f>_xlfn.IFERROR(VLOOKUP(B21,kopec!$B$26:$G$30,6,0),"")</f>
      </c>
      <c r="H21" s="89">
        <f>_xlfn.IFERROR(VLOOKUP(B21,bila_hora!$B$23:$G$28,6,0),"")</f>
      </c>
      <c r="I21" s="90">
        <f>_xlfn.IFERROR(VLOOKUP(B21,bonus!$B$4:$I$6,8,0),"")</f>
      </c>
      <c r="J21" s="91"/>
      <c r="K21" s="92"/>
      <c r="L21" s="93"/>
      <c r="M21" s="94"/>
      <c r="N21" s="92"/>
      <c r="O21" s="93"/>
      <c r="P21" s="94"/>
      <c r="Q21" s="95">
        <f t="shared" si="1"/>
        <v>8</v>
      </c>
      <c r="R21" s="96">
        <f t="shared" si="2"/>
        <v>8</v>
      </c>
    </row>
    <row r="22" spans="1:18" ht="15">
      <c r="A22" s="98">
        <v>21</v>
      </c>
      <c r="B22" s="84" t="s">
        <v>158</v>
      </c>
      <c r="C22" s="85" t="str">
        <f t="shared" si="0"/>
        <v>1979, Pepa Team FM</v>
      </c>
      <c r="D22" s="86">
        <f>VLOOKUP(B22,Data!$A:$C,2,0)</f>
        <v>1979</v>
      </c>
      <c r="E22" s="86" t="str">
        <f>VLOOKUP(B22,Data!$A:$C,3,0)</f>
        <v>Pepa Team FM</v>
      </c>
      <c r="F22" s="87">
        <f>_xlfn.IFERROR(VLOOKUP(B22,zajic!$B$4:$H$25,7,0),"")</f>
        <v>7</v>
      </c>
      <c r="G22" s="88">
        <f>_xlfn.IFERROR(VLOOKUP(B22,kopec!$B$26:$G$30,6,0),"")</f>
      </c>
      <c r="H22" s="89">
        <f>_xlfn.IFERROR(VLOOKUP(B22,bila_hora!$B$23:$G$28,6,0),"")</f>
      </c>
      <c r="I22" s="90">
        <f>_xlfn.IFERROR(VLOOKUP(B22,bonus!$B$4:$I$6,8,0),"")</f>
      </c>
      <c r="J22" s="91"/>
      <c r="K22" s="92"/>
      <c r="L22" s="93"/>
      <c r="M22" s="94"/>
      <c r="N22" s="92"/>
      <c r="O22" s="93"/>
      <c r="P22" s="94"/>
      <c r="Q22" s="95">
        <f t="shared" si="1"/>
        <v>7</v>
      </c>
      <c r="R22" s="96">
        <f t="shared" si="2"/>
        <v>7</v>
      </c>
    </row>
    <row r="23" spans="1:18" ht="15">
      <c r="A23" s="98">
        <v>22</v>
      </c>
      <c r="B23" s="84" t="s">
        <v>164</v>
      </c>
      <c r="C23" s="85" t="str">
        <f t="shared" si="0"/>
        <v>1976, Orel Veřovice</v>
      </c>
      <c r="D23" s="86">
        <f>VLOOKUP(B23,Data!$A:$C,2,0)</f>
        <v>1976</v>
      </c>
      <c r="E23" s="86" t="str">
        <f>VLOOKUP(B23,Data!$A:$C,3,0)</f>
        <v>Orel Veřovice</v>
      </c>
      <c r="F23" s="87">
        <f>_xlfn.IFERROR(VLOOKUP(B23,zajic!$B$4:$H$25,7,0),"")</f>
        <v>6</v>
      </c>
      <c r="G23" s="88">
        <f>_xlfn.IFERROR(VLOOKUP(B23,kopec!$B$26:$G$30,6,0),"")</f>
      </c>
      <c r="H23" s="89">
        <f>_xlfn.IFERROR(VLOOKUP(B23,bila_hora!$B$23:$G$28,6,0),"")</f>
      </c>
      <c r="I23" s="90">
        <f>_xlfn.IFERROR(VLOOKUP(B23,bonus!$B$4:$I$6,8,0),"")</f>
      </c>
      <c r="J23" s="91"/>
      <c r="K23" s="92"/>
      <c r="L23" s="93"/>
      <c r="M23" s="94"/>
      <c r="N23" s="92"/>
      <c r="O23" s="93"/>
      <c r="P23" s="94"/>
      <c r="Q23" s="95">
        <f t="shared" si="1"/>
        <v>6</v>
      </c>
      <c r="R23" s="96">
        <f t="shared" si="2"/>
        <v>6</v>
      </c>
    </row>
    <row r="24" spans="1:18" ht="15">
      <c r="A24" s="98">
        <v>23</v>
      </c>
      <c r="B24" s="84" t="s">
        <v>165</v>
      </c>
      <c r="C24" s="85" t="str">
        <f t="shared" si="0"/>
        <v>1982, Hukvaldy </v>
      </c>
      <c r="D24" s="86">
        <f>VLOOKUP(B24,Data!$A:$C,2,0)</f>
        <v>1982</v>
      </c>
      <c r="E24" s="86" t="str">
        <f>VLOOKUP(B24,Data!$A:$C,3,0)</f>
        <v>Hukvaldy </v>
      </c>
      <c r="F24" s="87">
        <f>_xlfn.IFERROR(VLOOKUP(B24,zajic!$B$4:$H$25,7,0),"")</f>
        <v>5</v>
      </c>
      <c r="G24" s="88">
        <f>_xlfn.IFERROR(VLOOKUP(B24,kopec!$B$26:$G$30,6,0),"")</f>
      </c>
      <c r="H24" s="89">
        <f>_xlfn.IFERROR(VLOOKUP(B24,bila_hora!$B$23:$G$28,6,0),"")</f>
      </c>
      <c r="I24" s="90">
        <f>_xlfn.IFERROR(VLOOKUP(B24,bonus!$B$4:$I$6,8,0),"")</f>
      </c>
      <c r="J24" s="91"/>
      <c r="K24" s="92"/>
      <c r="L24" s="93"/>
      <c r="M24" s="94"/>
      <c r="N24" s="92"/>
      <c r="O24" s="93"/>
      <c r="P24" s="94"/>
      <c r="Q24" s="95">
        <f t="shared" si="1"/>
        <v>5</v>
      </c>
      <c r="R24" s="96">
        <f t="shared" si="2"/>
        <v>5</v>
      </c>
    </row>
    <row r="25" spans="1:18" ht="15">
      <c r="A25" s="98">
        <v>24</v>
      </c>
      <c r="B25" s="84" t="s">
        <v>166</v>
      </c>
      <c r="C25" s="85" t="str">
        <f t="shared" si="0"/>
        <v>1987, Tarzánie</v>
      </c>
      <c r="D25" s="86">
        <f>VLOOKUP(B25,Data!$A:$C,2,0)</f>
        <v>1987</v>
      </c>
      <c r="E25" s="86" t="str">
        <f>VLOOKUP(B25,Data!$A:$C,3,0)</f>
        <v>Tarzánie</v>
      </c>
      <c r="F25" s="87">
        <f>_xlfn.IFERROR(VLOOKUP(B25,zajic!$B$4:$H$25,7,0),"")</f>
        <v>4</v>
      </c>
      <c r="G25" s="88">
        <f>_xlfn.IFERROR(VLOOKUP(B25,kopec!$B$26:$G$30,6,0),"")</f>
      </c>
      <c r="H25" s="89">
        <f>_xlfn.IFERROR(VLOOKUP(B25,bila_hora!$B$23:$G$28,6,0),"")</f>
      </c>
      <c r="I25" s="90">
        <f>_xlfn.IFERROR(VLOOKUP(B25,bonus!$B$4:$I$6,8,0),"")</f>
      </c>
      <c r="J25" s="91"/>
      <c r="K25" s="92"/>
      <c r="L25" s="93"/>
      <c r="M25" s="94"/>
      <c r="N25" s="92"/>
      <c r="O25" s="93"/>
      <c r="P25" s="94"/>
      <c r="Q25" s="95">
        <f t="shared" si="1"/>
        <v>4</v>
      </c>
      <c r="R25" s="96">
        <f t="shared" si="2"/>
        <v>4</v>
      </c>
    </row>
    <row r="26" spans="1:18" ht="15">
      <c r="A26" s="98">
        <v>25</v>
      </c>
      <c r="B26" s="84" t="s">
        <v>167</v>
      </c>
      <c r="C26" s="85" t="str">
        <f t="shared" si="0"/>
        <v>1984, HO Baník Karviná</v>
      </c>
      <c r="D26" s="86">
        <f>VLOOKUP(B26,Data!$A:$C,2,0)</f>
        <v>1984</v>
      </c>
      <c r="E26" s="86" t="str">
        <f>VLOOKUP(B26,Data!$A:$C,3,0)</f>
        <v>HO Baník Karviná</v>
      </c>
      <c r="F26" s="87">
        <f>_xlfn.IFERROR(VLOOKUP(B26,zajic!$B$4:$H$25,7,0),"")</f>
        <v>3</v>
      </c>
      <c r="G26" s="88">
        <f>_xlfn.IFERROR(VLOOKUP(B26,kopec!$B$26:$G$30,6,0),"")</f>
      </c>
      <c r="H26" s="89">
        <f>_xlfn.IFERROR(VLOOKUP(B26,bila_hora!$B$23:$G$28,6,0),"")</f>
      </c>
      <c r="I26" s="90">
        <f>_xlfn.IFERROR(VLOOKUP(B26,bonus!$B$4:$I$6,8,0),"")</f>
      </c>
      <c r="J26" s="91"/>
      <c r="K26" s="92"/>
      <c r="L26" s="93"/>
      <c r="M26" s="94"/>
      <c r="N26" s="92"/>
      <c r="O26" s="93"/>
      <c r="P26" s="94"/>
      <c r="Q26" s="95">
        <f t="shared" si="1"/>
        <v>3</v>
      </c>
      <c r="R26" s="96">
        <f t="shared" si="2"/>
        <v>3</v>
      </c>
    </row>
    <row r="27" spans="1:18" ht="15">
      <c r="A27" s="98">
        <v>26</v>
      </c>
      <c r="B27" s="84" t="s">
        <v>168</v>
      </c>
      <c r="C27" s="85" t="str">
        <f t="shared" si="0"/>
        <v>1979, Pepa Team FM</v>
      </c>
      <c r="D27" s="86">
        <f>VLOOKUP(B27,Data!$A:$C,2,0)</f>
        <v>1979</v>
      </c>
      <c r="E27" s="86" t="str">
        <f>VLOOKUP(B27,Data!$A:$C,3,0)</f>
        <v>Pepa Team FM</v>
      </c>
      <c r="F27" s="87">
        <f>_xlfn.IFERROR(VLOOKUP(B27,zajic!$B$4:$H$25,7,0),"")</f>
        <v>1</v>
      </c>
      <c r="G27" s="88">
        <f>_xlfn.IFERROR(VLOOKUP(B27,kopec!$B$26:$G$30,6,0),"")</f>
      </c>
      <c r="H27" s="89">
        <f>_xlfn.IFERROR(VLOOKUP(B27,bila_hora!$B$23:$G$28,6,0),"")</f>
      </c>
      <c r="I27" s="90">
        <f>_xlfn.IFERROR(VLOOKUP(B27,bonus!$B$4:$I$6,8,0),"")</f>
      </c>
      <c r="J27" s="91"/>
      <c r="K27" s="92"/>
      <c r="L27" s="93"/>
      <c r="M27" s="94"/>
      <c r="N27" s="92"/>
      <c r="O27" s="93"/>
      <c r="P27" s="94"/>
      <c r="Q27" s="95">
        <f t="shared" si="1"/>
        <v>1</v>
      </c>
      <c r="R27" s="96">
        <f t="shared" si="2"/>
        <v>1</v>
      </c>
    </row>
    <row r="29" spans="1:18" ht="124.5" customHeight="1">
      <c r="A29" s="97"/>
      <c r="B29" s="71" t="s">
        <v>3</v>
      </c>
      <c r="C29" s="72" t="s">
        <v>232</v>
      </c>
      <c r="D29" s="73"/>
      <c r="E29" s="73"/>
      <c r="F29" s="74" t="s">
        <v>233</v>
      </c>
      <c r="G29" s="75" t="s">
        <v>226</v>
      </c>
      <c r="H29" s="76" t="s">
        <v>234</v>
      </c>
      <c r="I29" s="77" t="s">
        <v>227</v>
      </c>
      <c r="J29" s="78" t="s">
        <v>228</v>
      </c>
      <c r="K29" s="79" t="s">
        <v>229</v>
      </c>
      <c r="L29" s="80" t="s">
        <v>235</v>
      </c>
      <c r="M29" s="81" t="s">
        <v>236</v>
      </c>
      <c r="N29" s="79" t="s">
        <v>237</v>
      </c>
      <c r="O29" s="80" t="s">
        <v>238</v>
      </c>
      <c r="P29" s="81" t="s">
        <v>239</v>
      </c>
      <c r="Q29" s="82" t="s">
        <v>230</v>
      </c>
      <c r="R29" s="83" t="s">
        <v>231</v>
      </c>
    </row>
    <row r="30" spans="1:18" ht="15">
      <c r="A30" s="98">
        <v>1</v>
      </c>
      <c r="B30" s="84" t="s">
        <v>33</v>
      </c>
      <c r="C30" s="85" t="str">
        <f aca="true" t="shared" si="3" ref="C30:C42">D30&amp;", "&amp;E30</f>
        <v>1989, HO Kailas</v>
      </c>
      <c r="D30" s="86">
        <f>VLOOKUP(B30,Data!$A:$C,2,0)</f>
        <v>1989</v>
      </c>
      <c r="E30" s="86" t="str">
        <f>VLOOKUP(B30,Data!$A:$C,3,0)</f>
        <v>HO Kailas</v>
      </c>
      <c r="F30" s="87">
        <f>_xlfn.IFERROR(VLOOKUP(B30,zajic!$B$75:$H$85,7,0),"")</f>
        <v>17</v>
      </c>
      <c r="G30" s="88">
        <f>_xlfn.IFERROR(VLOOKUP(B30,kopec!$B$52:$G$53,6,0),"")</f>
        <v>20</v>
      </c>
      <c r="H30" s="89">
        <f>_xlfn.IFERROR(VLOOKUP(B30,bila_hora!$B$45:$G$47,6,0),"")</f>
        <v>20</v>
      </c>
      <c r="I30" s="90">
        <f>_xlfn.IFERROR(VLOOKUP(B30,bonus!$B$8:$I$9,8,0),"")</f>
        <v>25</v>
      </c>
      <c r="J30" s="91"/>
      <c r="K30" s="92"/>
      <c r="L30" s="93"/>
      <c r="M30" s="94"/>
      <c r="N30" s="92"/>
      <c r="O30" s="93"/>
      <c r="P30" s="94"/>
      <c r="Q30" s="95">
        <f aca="true" t="shared" si="4" ref="Q30:Q42">SUM(F30:P30)</f>
        <v>82</v>
      </c>
      <c r="R30" s="96">
        <f aca="true" t="shared" si="5" ref="R30:R42">IF(COUNT(F30:H30,J30:P30)&gt;9,SUM(F30:P30)-MIN(SMALL(F30:H30,1),SMALL(J30:P30,1)),SUM(F30:P30))</f>
        <v>82</v>
      </c>
    </row>
    <row r="31" spans="1:18" ht="15">
      <c r="A31" s="98">
        <v>2</v>
      </c>
      <c r="B31" s="84" t="s">
        <v>27</v>
      </c>
      <c r="C31" s="85" t="str">
        <f t="shared" si="3"/>
        <v>1974, MK Kopřivnice</v>
      </c>
      <c r="D31" s="86">
        <f>VLOOKUP(B31,Data!$A:$C,2,0)</f>
        <v>1974</v>
      </c>
      <c r="E31" s="86" t="str">
        <f>VLOOKUP(B31,Data!$A:$C,3,0)</f>
        <v>MK Kopřivnice</v>
      </c>
      <c r="F31" s="87">
        <f>_xlfn.IFERROR(VLOOKUP(B31,zajic!$B$75:$H$85,7,0),"")</f>
      </c>
      <c r="G31" s="88">
        <f>_xlfn.IFERROR(VLOOKUP(B31,kopec!$B$52:$G$53,6,0),"")</f>
        <v>25</v>
      </c>
      <c r="H31" s="89">
        <f>_xlfn.IFERROR(VLOOKUP(B31,bila_hora!$B$45:$G$47,6,0),"")</f>
        <v>25</v>
      </c>
      <c r="I31" s="90">
        <f>_xlfn.IFERROR(VLOOKUP(B31,bonus!$B$8:$I$9,8,0),"")</f>
        <v>30</v>
      </c>
      <c r="J31" s="91"/>
      <c r="K31" s="92"/>
      <c r="L31" s="93"/>
      <c r="M31" s="94"/>
      <c r="N31" s="92"/>
      <c r="O31" s="93"/>
      <c r="P31" s="94"/>
      <c r="Q31" s="95">
        <f t="shared" si="4"/>
        <v>80</v>
      </c>
      <c r="R31" s="96">
        <f t="shared" si="5"/>
        <v>80</v>
      </c>
    </row>
    <row r="32" spans="1:18" ht="15">
      <c r="A32" s="98">
        <v>3</v>
      </c>
      <c r="B32" s="84" t="s">
        <v>182</v>
      </c>
      <c r="C32" s="85" t="str">
        <f t="shared" si="3"/>
        <v>1988, Baláž Extreme Team Ostrava</v>
      </c>
      <c r="D32" s="86">
        <f>VLOOKUP(B32,Data!$A:$C,2,0)</f>
        <v>1988</v>
      </c>
      <c r="E32" s="86" t="str">
        <f>VLOOKUP(B32,Data!$A:$C,3,0)</f>
        <v>Baláž Extreme Team Ostrava</v>
      </c>
      <c r="F32" s="87">
        <f>_xlfn.IFERROR(VLOOKUP(B32,zajic!$B$75:$H$85,7,0),"")</f>
        <v>25</v>
      </c>
      <c r="G32" s="88">
        <f>_xlfn.IFERROR(VLOOKUP(B32,kopec!$B$52:$G$53,6,0),"")</f>
      </c>
      <c r="H32" s="89">
        <f>_xlfn.IFERROR(VLOOKUP(B32,bila_hora!$B$45:$G$47,6,0),"")</f>
      </c>
      <c r="I32" s="90">
        <f>_xlfn.IFERROR(VLOOKUP(B32,bonus!$B$8:$I$9,8,0),"")</f>
      </c>
      <c r="J32" s="91"/>
      <c r="K32" s="92"/>
      <c r="L32" s="93"/>
      <c r="M32" s="94"/>
      <c r="N32" s="92"/>
      <c r="O32" s="93"/>
      <c r="P32" s="94"/>
      <c r="Q32" s="95">
        <f t="shared" si="4"/>
        <v>25</v>
      </c>
      <c r="R32" s="96">
        <f t="shared" si="5"/>
        <v>25</v>
      </c>
    </row>
    <row r="33" spans="1:18" ht="15">
      <c r="A33" s="98">
        <v>4</v>
      </c>
      <c r="B33" s="84" t="s">
        <v>183</v>
      </c>
      <c r="C33" s="85" t="str">
        <f t="shared" si="3"/>
        <v>1985, Lašský běžecký klub</v>
      </c>
      <c r="D33" s="86">
        <f>VLOOKUP(B33,Data!$A:$C,2,0)</f>
        <v>1985</v>
      </c>
      <c r="E33" s="86" t="str">
        <f>VLOOKUP(B33,Data!$A:$C,3,0)</f>
        <v>Lašský běžecký klub</v>
      </c>
      <c r="F33" s="87">
        <f>_xlfn.IFERROR(VLOOKUP(B33,zajic!$B$75:$H$85,7,0),"")</f>
        <v>20</v>
      </c>
      <c r="G33" s="88">
        <f>_xlfn.IFERROR(VLOOKUP(B33,kopec!$B$52:$G$53,6,0),"")</f>
      </c>
      <c r="H33" s="89">
        <f>_xlfn.IFERROR(VLOOKUP(B33,bila_hora!$B$45:$G$47,6,0),"")</f>
      </c>
      <c r="I33" s="90">
        <f>_xlfn.IFERROR(VLOOKUP(B33,bonus!$B$8:$I$9,8,0),"")</f>
      </c>
      <c r="J33" s="91"/>
      <c r="K33" s="92"/>
      <c r="L33" s="93"/>
      <c r="M33" s="94"/>
      <c r="N33" s="92"/>
      <c r="O33" s="93"/>
      <c r="P33" s="94"/>
      <c r="Q33" s="95">
        <f t="shared" si="4"/>
        <v>20</v>
      </c>
      <c r="R33" s="96">
        <f t="shared" si="5"/>
        <v>20</v>
      </c>
    </row>
    <row r="34" spans="1:18" ht="15">
      <c r="A34" s="98">
        <v>5</v>
      </c>
      <c r="B34" s="84" t="s">
        <v>196</v>
      </c>
      <c r="C34" s="85" t="str">
        <f t="shared" si="3"/>
        <v>2001, Nový Jičín</v>
      </c>
      <c r="D34" s="86">
        <f>VLOOKUP(B34,Data!$A:$C,2,0)</f>
        <v>2001</v>
      </c>
      <c r="E34" s="86" t="str">
        <f>VLOOKUP(B34,Data!$A:$C,3,0)</f>
        <v>Nový Jičín</v>
      </c>
      <c r="F34" s="87">
        <f>_xlfn.IFERROR(VLOOKUP(B34,zajic!$B$75:$H$85,7,0),"")</f>
      </c>
      <c r="G34" s="88">
        <f>_xlfn.IFERROR(VLOOKUP(B34,kopec!$B$52:$G$53,6,0),"")</f>
      </c>
      <c r="H34" s="89">
        <f>_xlfn.IFERROR(VLOOKUP(B34,bila_hora!$B$45:$G$47,6,0),"")</f>
        <v>18</v>
      </c>
      <c r="I34" s="90">
        <f>_xlfn.IFERROR(VLOOKUP(B34,bonus!$B$8:$I$9,8,0),"")</f>
      </c>
      <c r="J34" s="91"/>
      <c r="K34" s="92"/>
      <c r="L34" s="93"/>
      <c r="M34" s="94"/>
      <c r="N34" s="92"/>
      <c r="O34" s="93"/>
      <c r="P34" s="94"/>
      <c r="Q34" s="95">
        <f t="shared" si="4"/>
        <v>18</v>
      </c>
      <c r="R34" s="96">
        <f t="shared" si="5"/>
        <v>18</v>
      </c>
    </row>
    <row r="35" spans="1:18" ht="15">
      <c r="A35" s="98">
        <v>6</v>
      </c>
      <c r="B35" s="84" t="s">
        <v>184</v>
      </c>
      <c r="C35" s="85" t="str">
        <f t="shared" si="3"/>
        <v>1969, VZS Ostrava</v>
      </c>
      <c r="D35" s="86">
        <f>VLOOKUP(B35,Data!$A:$C,2,0)</f>
        <v>1969</v>
      </c>
      <c r="E35" s="86" t="str">
        <f>VLOOKUP(B35,Data!$A:$C,3,0)</f>
        <v>VZS Ostrava</v>
      </c>
      <c r="F35" s="87">
        <f>_xlfn.IFERROR(VLOOKUP(B35,zajic!$B$75:$H$85,7,0),"")</f>
        <v>18</v>
      </c>
      <c r="G35" s="88">
        <f>_xlfn.IFERROR(VLOOKUP(B35,kopec!$B$52:$G$53,6,0),"")</f>
      </c>
      <c r="H35" s="89">
        <f>_xlfn.IFERROR(VLOOKUP(B35,bila_hora!$B$45:$G$47,6,0),"")</f>
      </c>
      <c r="I35" s="90">
        <f>_xlfn.IFERROR(VLOOKUP(B35,bonus!$B$8:$I$9,8,0),"")</f>
      </c>
      <c r="J35" s="91"/>
      <c r="K35" s="92"/>
      <c r="L35" s="93"/>
      <c r="M35" s="94"/>
      <c r="N35" s="92"/>
      <c r="O35" s="93"/>
      <c r="P35" s="94"/>
      <c r="Q35" s="95">
        <f t="shared" si="4"/>
        <v>18</v>
      </c>
      <c r="R35" s="96">
        <f t="shared" si="5"/>
        <v>18</v>
      </c>
    </row>
    <row r="36" spans="1:18" ht="15">
      <c r="A36" s="98">
        <v>7</v>
      </c>
      <c r="B36" s="84" t="s">
        <v>241</v>
      </c>
      <c r="C36" s="85" t="str">
        <f t="shared" si="3"/>
        <v>1968, MK Seitl Ostrava</v>
      </c>
      <c r="D36" s="86">
        <f>VLOOKUP(B36,Data!$A:$C,2,0)</f>
        <v>1968</v>
      </c>
      <c r="E36" s="86" t="str">
        <f>VLOOKUP(B36,Data!$A:$C,3,0)</f>
        <v>MK Seitl Ostrava</v>
      </c>
      <c r="F36" s="87">
        <f>_xlfn.IFERROR(VLOOKUP(B36,zajic!$B$75:$H$85,7,0),"")</f>
        <v>16</v>
      </c>
      <c r="G36" s="88">
        <f>_xlfn.IFERROR(VLOOKUP(B36,kopec!$B$52:$G$53,6,0),"")</f>
      </c>
      <c r="H36" s="89">
        <f>_xlfn.IFERROR(VLOOKUP(B36,bila_hora!$B$45:$G$47,6,0),"")</f>
      </c>
      <c r="I36" s="90">
        <f>_xlfn.IFERROR(VLOOKUP(B36,bonus!$B$8:$I$9,8,0),"")</f>
      </c>
      <c r="J36" s="91"/>
      <c r="K36" s="92"/>
      <c r="L36" s="93"/>
      <c r="M36" s="94"/>
      <c r="N36" s="92"/>
      <c r="O36" s="93"/>
      <c r="P36" s="94"/>
      <c r="Q36" s="95">
        <f t="shared" si="4"/>
        <v>16</v>
      </c>
      <c r="R36" s="96">
        <f t="shared" si="5"/>
        <v>16</v>
      </c>
    </row>
    <row r="37" spans="1:18" ht="15">
      <c r="A37" s="98">
        <v>8</v>
      </c>
      <c r="B37" s="84" t="s">
        <v>242</v>
      </c>
      <c r="C37" s="85" t="str">
        <f t="shared" si="3"/>
        <v>1987, Kopřivnice</v>
      </c>
      <c r="D37" s="86">
        <f>VLOOKUP(B37,Data!$A:$C,2,0)</f>
        <v>1987</v>
      </c>
      <c r="E37" s="86" t="str">
        <f>VLOOKUP(B37,Data!$A:$C,3,0)</f>
        <v>Kopřivnice</v>
      </c>
      <c r="F37" s="87">
        <f>_xlfn.IFERROR(VLOOKUP(B37,zajic!$B$75:$H$85,7,0),"")</f>
        <v>15</v>
      </c>
      <c r="G37" s="88">
        <f>_xlfn.IFERROR(VLOOKUP(B37,kopec!$B$52:$G$53,6,0),"")</f>
      </c>
      <c r="H37" s="89">
        <f>_xlfn.IFERROR(VLOOKUP(B37,bila_hora!$B$45:$G$47,6,0),"")</f>
      </c>
      <c r="I37" s="90">
        <f>_xlfn.IFERROR(VLOOKUP(B37,bonus!$B$8:$I$9,8,0),"")</f>
      </c>
      <c r="J37" s="91"/>
      <c r="K37" s="92"/>
      <c r="L37" s="93"/>
      <c r="M37" s="94"/>
      <c r="N37" s="92"/>
      <c r="O37" s="93"/>
      <c r="P37" s="94"/>
      <c r="Q37" s="95">
        <f t="shared" si="4"/>
        <v>15</v>
      </c>
      <c r="R37" s="96">
        <f t="shared" si="5"/>
        <v>15</v>
      </c>
    </row>
    <row r="38" spans="1:18" ht="15">
      <c r="A38" s="98">
        <v>9</v>
      </c>
      <c r="B38" s="84" t="s">
        <v>188</v>
      </c>
      <c r="C38" s="85" t="str">
        <f t="shared" si="3"/>
        <v>1966, PJR Frenštát</v>
      </c>
      <c r="D38" s="86">
        <f>VLOOKUP(B38,Data!$A:$C,2,0)</f>
        <v>1966</v>
      </c>
      <c r="E38" s="86" t="str">
        <f>VLOOKUP(B38,Data!$A:$C,3,0)</f>
        <v>PJR Frenštát</v>
      </c>
      <c r="F38" s="87">
        <f>_xlfn.IFERROR(VLOOKUP(B38,zajic!$B$75:$H$85,7,0),"")</f>
        <v>14</v>
      </c>
      <c r="G38" s="88">
        <f>_xlfn.IFERROR(VLOOKUP(B38,kopec!$B$52:$G$53,6,0),"")</f>
      </c>
      <c r="H38" s="89">
        <f>_xlfn.IFERROR(VLOOKUP(B38,bila_hora!$B$45:$G$47,6,0),"")</f>
      </c>
      <c r="I38" s="90">
        <f>_xlfn.IFERROR(VLOOKUP(B38,bonus!$B$8:$I$9,8,0),"")</f>
      </c>
      <c r="J38" s="91"/>
      <c r="K38" s="92"/>
      <c r="L38" s="93"/>
      <c r="M38" s="94"/>
      <c r="N38" s="92"/>
      <c r="O38" s="93"/>
      <c r="P38" s="94"/>
      <c r="Q38" s="95">
        <f t="shared" si="4"/>
        <v>14</v>
      </c>
      <c r="R38" s="96">
        <f t="shared" si="5"/>
        <v>14</v>
      </c>
    </row>
    <row r="39" spans="1:18" ht="15">
      <c r="A39" s="98">
        <v>10</v>
      </c>
      <c r="B39" s="84" t="s">
        <v>243</v>
      </c>
      <c r="C39" s="85" t="str">
        <f t="shared" si="3"/>
        <v>1962, MK Seitl Ostrava</v>
      </c>
      <c r="D39" s="86">
        <f>VLOOKUP(B39,Data!$A:$C,2,0)</f>
        <v>1962</v>
      </c>
      <c r="E39" s="86" t="str">
        <f>VLOOKUP(B39,Data!$A:$C,3,0)</f>
        <v>MK Seitl Ostrava</v>
      </c>
      <c r="F39" s="87">
        <f>_xlfn.IFERROR(VLOOKUP(B39,zajic!$B$75:$H$85,7,0),"")</f>
        <v>13</v>
      </c>
      <c r="G39" s="88">
        <f>_xlfn.IFERROR(VLOOKUP(B39,kopec!$B$52:$G$53,6,0),"")</f>
      </c>
      <c r="H39" s="89">
        <f>_xlfn.IFERROR(VLOOKUP(B39,bila_hora!$B$45:$G$47,6,0),"")</f>
      </c>
      <c r="I39" s="90">
        <f>_xlfn.IFERROR(VLOOKUP(B39,bonus!$B$8:$I$9,8,0),"")</f>
      </c>
      <c r="J39" s="91"/>
      <c r="K39" s="92"/>
      <c r="L39" s="93"/>
      <c r="M39" s="94"/>
      <c r="N39" s="92"/>
      <c r="O39" s="93"/>
      <c r="P39" s="94"/>
      <c r="Q39" s="95">
        <f t="shared" si="4"/>
        <v>13</v>
      </c>
      <c r="R39" s="96">
        <f t="shared" si="5"/>
        <v>13</v>
      </c>
    </row>
    <row r="40" spans="1:18" ht="15">
      <c r="A40" s="98">
        <v>11</v>
      </c>
      <c r="B40" s="84" t="s">
        <v>244</v>
      </c>
      <c r="C40" s="85" t="str">
        <f t="shared" si="3"/>
        <v>1987, Titan SC</v>
      </c>
      <c r="D40" s="86">
        <f>VLOOKUP(B40,Data!$A:$C,2,0)</f>
        <v>1987</v>
      </c>
      <c r="E40" s="86" t="str">
        <f>VLOOKUP(B40,Data!$A:$C,3,0)</f>
        <v>Titan SC</v>
      </c>
      <c r="F40" s="87">
        <f>_xlfn.IFERROR(VLOOKUP(B40,zajic!$B$75:$H$85,7,0),"")</f>
        <v>12</v>
      </c>
      <c r="G40" s="88">
        <f>_xlfn.IFERROR(VLOOKUP(B40,kopec!$B$52:$G$53,6,0),"")</f>
      </c>
      <c r="H40" s="89">
        <f>_xlfn.IFERROR(VLOOKUP(B40,bila_hora!$B$45:$G$47,6,0),"")</f>
      </c>
      <c r="I40" s="90">
        <f>_xlfn.IFERROR(VLOOKUP(B40,bonus!$B$8:$I$9,8,0),"")</f>
      </c>
      <c r="J40" s="91"/>
      <c r="K40" s="92"/>
      <c r="L40" s="93"/>
      <c r="M40" s="94"/>
      <c r="N40" s="92"/>
      <c r="O40" s="93"/>
      <c r="P40" s="94"/>
      <c r="Q40" s="95">
        <f t="shared" si="4"/>
        <v>12</v>
      </c>
      <c r="R40" s="96">
        <f t="shared" si="5"/>
        <v>12</v>
      </c>
    </row>
    <row r="41" spans="1:18" ht="15">
      <c r="A41" s="98">
        <v>12</v>
      </c>
      <c r="B41" s="84" t="s">
        <v>190</v>
      </c>
      <c r="C41" s="85" t="str">
        <f t="shared" si="3"/>
        <v>1963, Veřovice</v>
      </c>
      <c r="D41" s="86">
        <f>VLOOKUP(B41,Data!$A:$C,2,0)</f>
        <v>1963</v>
      </c>
      <c r="E41" s="86" t="str">
        <f>VLOOKUP(B41,Data!$A:$C,3,0)</f>
        <v>Veřovice</v>
      </c>
      <c r="F41" s="87">
        <f>_xlfn.IFERROR(VLOOKUP(B41,zajic!$B$75:$H$85,7,0),"")</f>
        <v>11</v>
      </c>
      <c r="G41" s="88">
        <f>_xlfn.IFERROR(VLOOKUP(B41,kopec!$B$52:$G$53,6,0),"")</f>
      </c>
      <c r="H41" s="89">
        <f>_xlfn.IFERROR(VLOOKUP(B41,bila_hora!$B$45:$G$47,6,0),"")</f>
      </c>
      <c r="I41" s="90">
        <f>_xlfn.IFERROR(VLOOKUP(B41,bonus!$B$8:$I$9,8,0),"")</f>
      </c>
      <c r="J41" s="91"/>
      <c r="K41" s="92"/>
      <c r="L41" s="93"/>
      <c r="M41" s="94"/>
      <c r="N41" s="92"/>
      <c r="O41" s="93"/>
      <c r="P41" s="94"/>
      <c r="Q41" s="95">
        <f t="shared" si="4"/>
        <v>11</v>
      </c>
      <c r="R41" s="96">
        <f t="shared" si="5"/>
        <v>11</v>
      </c>
    </row>
    <row r="42" spans="1:18" ht="15">
      <c r="A42" s="98">
        <v>13</v>
      </c>
      <c r="B42" s="84" t="s">
        <v>245</v>
      </c>
      <c r="C42" s="85" t="str">
        <f t="shared" si="3"/>
        <v>1988, Orel Veřovice</v>
      </c>
      <c r="D42" s="86">
        <f>VLOOKUP(B42,Data!$A:$C,2,0)</f>
        <v>1988</v>
      </c>
      <c r="E42" s="86" t="str">
        <f>VLOOKUP(B42,Data!$A:$C,3,0)</f>
        <v>Orel Veřovice</v>
      </c>
      <c r="F42" s="87">
        <f>_xlfn.IFERROR(VLOOKUP(B42,zajic!$B$75:$H$85,7,0),"")</f>
        <v>10</v>
      </c>
      <c r="G42" s="88"/>
      <c r="H42" s="89"/>
      <c r="I42" s="90"/>
      <c r="J42" s="91"/>
      <c r="K42" s="92"/>
      <c r="L42" s="93"/>
      <c r="M42" s="94"/>
      <c r="N42" s="92"/>
      <c r="O42" s="93"/>
      <c r="P42" s="94"/>
      <c r="Q42" s="95">
        <f t="shared" si="4"/>
        <v>10</v>
      </c>
      <c r="R42" s="96">
        <f t="shared" si="5"/>
        <v>10</v>
      </c>
    </row>
    <row r="44" spans="1:18" ht="124.5" customHeight="1">
      <c r="A44" s="97"/>
      <c r="B44" s="71" t="s">
        <v>3</v>
      </c>
      <c r="C44" s="72" t="s">
        <v>232</v>
      </c>
      <c r="D44" s="73"/>
      <c r="E44" s="73"/>
      <c r="F44" s="74" t="s">
        <v>233</v>
      </c>
      <c r="G44" s="75" t="s">
        <v>226</v>
      </c>
      <c r="H44" s="76" t="s">
        <v>234</v>
      </c>
      <c r="I44" s="77" t="s">
        <v>227</v>
      </c>
      <c r="J44" s="78" t="s">
        <v>228</v>
      </c>
      <c r="K44" s="79" t="s">
        <v>229</v>
      </c>
      <c r="L44" s="80" t="s">
        <v>235</v>
      </c>
      <c r="M44" s="81" t="s">
        <v>236</v>
      </c>
      <c r="N44" s="79" t="s">
        <v>237</v>
      </c>
      <c r="O44" s="80" t="s">
        <v>238</v>
      </c>
      <c r="P44" s="81" t="s">
        <v>239</v>
      </c>
      <c r="Q44" s="82" t="s">
        <v>230</v>
      </c>
      <c r="R44" s="83" t="s">
        <v>231</v>
      </c>
    </row>
    <row r="45" spans="1:18" ht="15">
      <c r="A45" s="98">
        <v>1</v>
      </c>
      <c r="B45" s="84" t="s">
        <v>12</v>
      </c>
      <c r="C45" s="85" t="str">
        <f aca="true" t="shared" si="6" ref="C45:C71">D45&amp;", "&amp;E45</f>
        <v>1971, X-Air Ostrava</v>
      </c>
      <c r="D45" s="86">
        <f>VLOOKUP(B45,Data!$A:$C,2,0)</f>
        <v>1971</v>
      </c>
      <c r="E45" s="86" t="str">
        <f>VLOOKUP(B45,Data!$A:$C,3,0)</f>
        <v>X-Air Ostrava</v>
      </c>
      <c r="F45" s="87">
        <f>_xlfn.IFERROR(VLOOKUP(B45,zajic!$B$88:$H$126,7,0),"")</f>
        <v>10</v>
      </c>
      <c r="G45" s="88">
        <f>_xlfn.IFERROR(VLOOKUP(B45,kopec!$B$56:$H$68,7,0),"")</f>
        <v>25</v>
      </c>
      <c r="H45" s="89">
        <f>_xlfn.IFERROR(VLOOKUP(B45,bila_hora!$B$50:$H$57,7,0),"")</f>
        <v>18</v>
      </c>
      <c r="I45" s="90">
        <f>_xlfn.IFERROR(VLOOKUP(B45,bonus!$B$11:$I$17,8,0),"")</f>
        <v>30</v>
      </c>
      <c r="J45" s="91"/>
      <c r="K45" s="92"/>
      <c r="L45" s="93"/>
      <c r="M45" s="94"/>
      <c r="N45" s="92"/>
      <c r="O45" s="93"/>
      <c r="P45" s="94"/>
      <c r="Q45" s="95">
        <f aca="true" t="shared" si="7" ref="Q45:Q71">SUM(F45:P45)</f>
        <v>83</v>
      </c>
      <c r="R45" s="96">
        <f aca="true" t="shared" si="8" ref="R45:R71">IF(COUNT(F45:P45)&gt;9,SUM(F45:P45)-MIN(SMALL(F45:H45,1),SMALL(J45:P45,1)),SUM(F45:P45))</f>
        <v>83</v>
      </c>
    </row>
    <row r="46" spans="1:18" ht="15">
      <c r="A46" s="98">
        <v>2</v>
      </c>
      <c r="B46" s="84" t="s">
        <v>17</v>
      </c>
      <c r="C46" s="85" t="str">
        <f t="shared" si="6"/>
        <v>1960, MK Kopřivnice</v>
      </c>
      <c r="D46" s="86">
        <f>VLOOKUP(B46,Data!$A:$C,2,0)</f>
        <v>1960</v>
      </c>
      <c r="E46" s="86" t="str">
        <f>VLOOKUP(B46,Data!$A:$C,3,0)</f>
        <v>MK Kopřivnice</v>
      </c>
      <c r="F46" s="87">
        <f>_xlfn.IFERROR(VLOOKUP(B46,zajic!$B$88:$H$126,7,0),"")</f>
        <v>20</v>
      </c>
      <c r="G46" s="88">
        <f>_xlfn.IFERROR(VLOOKUP(B46,kopec!$B$56:$H$68,7,0),"")</f>
        <v>20</v>
      </c>
      <c r="H46" s="89">
        <f>_xlfn.IFERROR(VLOOKUP(B46,bila_hora!$B$50:$H$57,7,0),"")</f>
        <v>25</v>
      </c>
      <c r="I46" s="90">
        <f>_xlfn.IFERROR(VLOOKUP(B46,bonus!$B$11:$I$17,8,0),"")</f>
        <v>15</v>
      </c>
      <c r="J46" s="91"/>
      <c r="K46" s="92"/>
      <c r="L46" s="93"/>
      <c r="M46" s="94"/>
      <c r="N46" s="92"/>
      <c r="O46" s="93"/>
      <c r="P46" s="94"/>
      <c r="Q46" s="95">
        <f t="shared" si="7"/>
        <v>80</v>
      </c>
      <c r="R46" s="96">
        <f t="shared" si="8"/>
        <v>80</v>
      </c>
    </row>
    <row r="47" spans="1:18" ht="15">
      <c r="A47" s="98">
        <v>3</v>
      </c>
      <c r="B47" s="84" t="s">
        <v>15</v>
      </c>
      <c r="C47" s="85" t="str">
        <f t="shared" si="6"/>
        <v>1971, MK Kopřivnice</v>
      </c>
      <c r="D47" s="86">
        <f>VLOOKUP(B47,Data!$A:$C,2,0)</f>
        <v>1971</v>
      </c>
      <c r="E47" s="86" t="str">
        <f>VLOOKUP(B47,Data!$A:$C,3,0)</f>
        <v>MK Kopřivnice</v>
      </c>
      <c r="F47" s="87">
        <f>_xlfn.IFERROR(VLOOKUP(B47,zajic!$B$88:$H$126,7,0),"")</f>
        <v>5</v>
      </c>
      <c r="G47" s="88">
        <f>_xlfn.IFERROR(VLOOKUP(B47,kopec!$B$56:$H$68,7,0),"")</f>
        <v>18</v>
      </c>
      <c r="H47" s="89">
        <f>_xlfn.IFERROR(VLOOKUP(B47,bila_hora!$B$50:$H$57,7,0),"")</f>
        <v>20</v>
      </c>
      <c r="I47" s="90">
        <f>_xlfn.IFERROR(VLOOKUP(B47,bonus!$B$11:$I$17,8,0),"")</f>
        <v>25</v>
      </c>
      <c r="J47" s="91"/>
      <c r="K47" s="92"/>
      <c r="L47" s="93"/>
      <c r="M47" s="94"/>
      <c r="N47" s="92"/>
      <c r="O47" s="93"/>
      <c r="P47" s="94"/>
      <c r="Q47" s="95">
        <f t="shared" si="7"/>
        <v>68</v>
      </c>
      <c r="R47" s="96">
        <f t="shared" si="8"/>
        <v>68</v>
      </c>
    </row>
    <row r="48" spans="1:18" ht="15">
      <c r="A48" s="98">
        <v>4</v>
      </c>
      <c r="B48" s="84" t="s">
        <v>29</v>
      </c>
      <c r="C48" s="85" t="str">
        <f t="shared" si="6"/>
        <v>1951, MK Kopřivnice</v>
      </c>
      <c r="D48" s="86">
        <f>VLOOKUP(B48,Data!$A:$C,2,0)</f>
        <v>1951</v>
      </c>
      <c r="E48" s="86" t="str">
        <f>VLOOKUP(B48,Data!$A:$C,3,0)</f>
        <v>MK Kopřivnice</v>
      </c>
      <c r="F48" s="87">
        <f>_xlfn.IFERROR(VLOOKUP(B48,zajic!$B$88:$H$126,7,0),"")</f>
        <v>14</v>
      </c>
      <c r="G48" s="88">
        <f>_xlfn.IFERROR(VLOOKUP(B48,kopec!$B$56:$H$68,7,0),"")</f>
        <v>15</v>
      </c>
      <c r="H48" s="89">
        <f>_xlfn.IFERROR(VLOOKUP(B48,bila_hora!$B$50:$H$57,7,0),"")</f>
        <v>17</v>
      </c>
      <c r="I48" s="90">
        <f>_xlfn.IFERROR(VLOOKUP(B48,bonus!$B$11:$I$17,8,0),"")</f>
        <v>9</v>
      </c>
      <c r="J48" s="91"/>
      <c r="K48" s="92"/>
      <c r="L48" s="93"/>
      <c r="M48" s="94"/>
      <c r="N48" s="92"/>
      <c r="O48" s="93"/>
      <c r="P48" s="94"/>
      <c r="Q48" s="95">
        <f t="shared" si="7"/>
        <v>55</v>
      </c>
      <c r="R48" s="96">
        <f t="shared" si="8"/>
        <v>55</v>
      </c>
    </row>
    <row r="49" spans="1:18" ht="15">
      <c r="A49" s="98">
        <v>5</v>
      </c>
      <c r="B49" s="84" t="s">
        <v>25</v>
      </c>
      <c r="C49" s="85" t="str">
        <f t="shared" si="6"/>
        <v>1952, MK Kopřivnice</v>
      </c>
      <c r="D49" s="86">
        <f>VLOOKUP(B49,Data!$A:$C,2,0)</f>
        <v>1952</v>
      </c>
      <c r="E49" s="86" t="str">
        <f>VLOOKUP(B49,Data!$A:$C,3,0)</f>
        <v>MK Kopřivnice</v>
      </c>
      <c r="F49" s="87">
        <f>_xlfn.IFERROR(VLOOKUP(B49,zajic!$B$88:$H$126,7,0),"")</f>
        <v>8</v>
      </c>
      <c r="G49" s="88">
        <f>_xlfn.IFERROR(VLOOKUP(B49,kopec!$B$56:$H$68,7,0),"")</f>
        <v>16</v>
      </c>
      <c r="H49" s="89">
        <f>_xlfn.IFERROR(VLOOKUP(B49,bila_hora!$B$50:$H$57,7,0),"")</f>
        <v>15</v>
      </c>
      <c r="I49" s="90">
        <f>_xlfn.IFERROR(VLOOKUP(B49,bonus!$B$11:$I$17,8,0),"")</f>
        <v>10</v>
      </c>
      <c r="J49" s="91"/>
      <c r="K49" s="92"/>
      <c r="L49" s="93"/>
      <c r="M49" s="94"/>
      <c r="N49" s="92"/>
      <c r="O49" s="93"/>
      <c r="P49" s="94"/>
      <c r="Q49" s="95">
        <f t="shared" si="7"/>
        <v>49</v>
      </c>
      <c r="R49" s="96">
        <f t="shared" si="8"/>
        <v>49</v>
      </c>
    </row>
    <row r="50" spans="1:18" ht="15">
      <c r="A50" s="98">
        <v>6</v>
      </c>
      <c r="B50" s="84" t="s">
        <v>21</v>
      </c>
      <c r="C50" s="85" t="str">
        <f t="shared" si="6"/>
        <v>1970, Valašské Meziříčí</v>
      </c>
      <c r="D50" s="86">
        <f>VLOOKUP(B50,Data!$A:$C,2,0)</f>
        <v>1970</v>
      </c>
      <c r="E50" s="86" t="str">
        <f>VLOOKUP(B50,Data!$A:$C,3,0)</f>
        <v>Valašské Meziříčí</v>
      </c>
      <c r="F50" s="87">
        <f>_xlfn.IFERROR(VLOOKUP(B50,zajic!$B$88:$H$126,7,0),"")</f>
        <v>0</v>
      </c>
      <c r="G50" s="88">
        <f>_xlfn.IFERROR(VLOOKUP(B50,kopec!$B$56:$H$68,7,0),"")</f>
        <v>12</v>
      </c>
      <c r="H50" s="89">
        <f>_xlfn.IFERROR(VLOOKUP(B50,bila_hora!$B$50:$H$57,7,0),"")</f>
        <v>14</v>
      </c>
      <c r="I50" s="90">
        <f>_xlfn.IFERROR(VLOOKUP(B50,bonus!$B$11:$I$17,8,0),"")</f>
        <v>20</v>
      </c>
      <c r="J50" s="91"/>
      <c r="K50" s="92"/>
      <c r="L50" s="93"/>
      <c r="M50" s="94"/>
      <c r="N50" s="92"/>
      <c r="O50" s="93"/>
      <c r="P50" s="94"/>
      <c r="Q50" s="95">
        <f t="shared" si="7"/>
        <v>46</v>
      </c>
      <c r="R50" s="96">
        <f t="shared" si="8"/>
        <v>46</v>
      </c>
    </row>
    <row r="51" spans="1:18" ht="15">
      <c r="A51" s="98">
        <v>7</v>
      </c>
      <c r="B51" s="84" t="s">
        <v>38</v>
      </c>
      <c r="C51" s="85" t="str">
        <f t="shared" si="6"/>
        <v>1961, Za Groš</v>
      </c>
      <c r="D51" s="86">
        <f>VLOOKUP(B51,Data!$A:$C,2,0)</f>
        <v>1961</v>
      </c>
      <c r="E51" s="86" t="str">
        <f>VLOOKUP(B51,Data!$A:$C,3,0)</f>
        <v>Za Groš</v>
      </c>
      <c r="F51" s="87">
        <f>_xlfn.IFERROR(VLOOKUP(B51,zajic!$B$88:$H$126,7,0),"")</f>
      </c>
      <c r="G51" s="88">
        <f>_xlfn.IFERROR(VLOOKUP(B51,kopec!$B$56:$H$68,7,0),"")</f>
        <v>8</v>
      </c>
      <c r="H51" s="89">
        <f>_xlfn.IFERROR(VLOOKUP(B51,bila_hora!$B$50:$H$57,7,0),"")</f>
        <v>13</v>
      </c>
      <c r="I51" s="90">
        <f>_xlfn.IFERROR(VLOOKUP(B51,bonus!$B$11:$I$17,8,0),"")</f>
        <v>12</v>
      </c>
      <c r="J51" s="91"/>
      <c r="K51" s="92"/>
      <c r="L51" s="93"/>
      <c r="M51" s="94"/>
      <c r="N51" s="92"/>
      <c r="O51" s="93"/>
      <c r="P51" s="94"/>
      <c r="Q51" s="95">
        <f t="shared" si="7"/>
        <v>33</v>
      </c>
      <c r="R51" s="96">
        <f t="shared" si="8"/>
        <v>33</v>
      </c>
    </row>
    <row r="52" spans="1:18" ht="15">
      <c r="A52" s="98">
        <v>8</v>
      </c>
      <c r="B52" s="84" t="s">
        <v>30</v>
      </c>
      <c r="C52" s="85" t="str">
        <f t="shared" si="6"/>
        <v>1950, Tatra Kopřivnice</v>
      </c>
      <c r="D52" s="86">
        <f>VLOOKUP(B52,Data!$A:$C,2,0)</f>
        <v>1950</v>
      </c>
      <c r="E52" s="86" t="str">
        <f>VLOOKUP(B52,Data!$A:$C,3,0)</f>
        <v>Tatra Kopřivnice</v>
      </c>
      <c r="F52" s="87">
        <f>_xlfn.IFERROR(VLOOKUP(B52,zajic!$B$88:$H$126,7,0),"")</f>
        <v>16</v>
      </c>
      <c r="G52" s="88">
        <f>_xlfn.IFERROR(VLOOKUP(B52,kopec!$B$56:$H$68,7,0),"")</f>
        <v>14</v>
      </c>
      <c r="H52" s="89">
        <f>_xlfn.IFERROR(VLOOKUP(B52,bila_hora!$B$50:$H$57,7,0),"")</f>
      </c>
      <c r="I52" s="90">
        <f>_xlfn.IFERROR(VLOOKUP(B52,bonus!$B$11:$I$17,8,0),"")</f>
      </c>
      <c r="J52" s="91"/>
      <c r="K52" s="92"/>
      <c r="L52" s="93"/>
      <c r="M52" s="94"/>
      <c r="N52" s="92"/>
      <c r="O52" s="93"/>
      <c r="P52" s="94"/>
      <c r="Q52" s="95">
        <f t="shared" si="7"/>
        <v>30</v>
      </c>
      <c r="R52" s="96">
        <f t="shared" si="8"/>
        <v>30</v>
      </c>
    </row>
    <row r="53" spans="1:18" ht="15">
      <c r="A53" s="98">
        <v>9</v>
      </c>
      <c r="B53" s="84" t="s">
        <v>115</v>
      </c>
      <c r="C53" s="85" t="str">
        <f t="shared" si="6"/>
        <v>1965, Novojický Kotuč</v>
      </c>
      <c r="D53" s="86">
        <f>VLOOKUP(B53,Data!$A:$C,2,0)</f>
        <v>1965</v>
      </c>
      <c r="E53" s="86" t="str">
        <f>VLOOKUP(B53,Data!$A:$C,3,0)</f>
        <v>Novojický Kotuč</v>
      </c>
      <c r="F53" s="87">
        <f>_xlfn.IFERROR(VLOOKUP(B53,zajic!$B$88:$H$126,7,0),"")</f>
        <v>25</v>
      </c>
      <c r="G53" s="88">
        <f>_xlfn.IFERROR(VLOOKUP(B53,kopec!$B$56:$H$68,7,0),"")</f>
      </c>
      <c r="H53" s="89">
        <f>_xlfn.IFERROR(VLOOKUP(B53,bila_hora!$B$50:$H$57,7,0),"")</f>
      </c>
      <c r="I53" s="90">
        <f>_xlfn.IFERROR(VLOOKUP(B53,bonus!$B$11:$I$17,8,0),"")</f>
      </c>
      <c r="J53" s="91"/>
      <c r="K53" s="92"/>
      <c r="L53" s="93"/>
      <c r="M53" s="94"/>
      <c r="N53" s="92"/>
      <c r="O53" s="93"/>
      <c r="P53" s="94"/>
      <c r="Q53" s="95">
        <f t="shared" si="7"/>
        <v>25</v>
      </c>
      <c r="R53" s="96">
        <f t="shared" si="8"/>
        <v>25</v>
      </c>
    </row>
    <row r="54" spans="1:18" ht="15">
      <c r="A54" s="98">
        <v>10</v>
      </c>
      <c r="B54" s="84" t="s">
        <v>209</v>
      </c>
      <c r="C54" s="85" t="str">
        <f t="shared" si="6"/>
        <v>1960, Bílovec</v>
      </c>
      <c r="D54" s="86">
        <f>VLOOKUP(B54,Data!$A:$C,2,0)</f>
        <v>1960</v>
      </c>
      <c r="E54" s="86" t="str">
        <f>VLOOKUP(B54,Data!$A:$C,3,0)</f>
        <v>Bílovec</v>
      </c>
      <c r="F54" s="87">
        <f>_xlfn.IFERROR(VLOOKUP(B54,zajic!$B$88:$H$126,7,0),"")</f>
        <v>18</v>
      </c>
      <c r="G54" s="88">
        <f>_xlfn.IFERROR(VLOOKUP(B54,kopec!$B$56:$H$68,7,0),"")</f>
      </c>
      <c r="H54" s="89">
        <f>_xlfn.IFERROR(VLOOKUP(B54,bila_hora!$B$50:$H$57,7,0),"")</f>
      </c>
      <c r="I54" s="90">
        <f>_xlfn.IFERROR(VLOOKUP(B54,bonus!$B$11:$I$17,8,0),"")</f>
      </c>
      <c r="J54" s="91"/>
      <c r="K54" s="92"/>
      <c r="L54" s="93"/>
      <c r="M54" s="94"/>
      <c r="N54" s="92"/>
      <c r="O54" s="93"/>
      <c r="P54" s="94"/>
      <c r="Q54" s="95">
        <f t="shared" si="7"/>
        <v>18</v>
      </c>
      <c r="R54" s="96">
        <f t="shared" si="8"/>
        <v>18</v>
      </c>
    </row>
    <row r="55" spans="1:18" ht="15">
      <c r="A55" s="98">
        <v>11</v>
      </c>
      <c r="B55" s="84" t="s">
        <v>118</v>
      </c>
      <c r="C55" s="85" t="str">
        <f t="shared" si="6"/>
        <v>1949, Cykloklub Nový Jičín</v>
      </c>
      <c r="D55" s="86">
        <f>VLOOKUP(B55,Data!$A:$C,2,0)</f>
        <v>1949</v>
      </c>
      <c r="E55" s="86" t="str">
        <f>VLOOKUP(B55,Data!$A:$C,3,0)</f>
        <v>Cykloklub Nový Jičín</v>
      </c>
      <c r="F55" s="87">
        <f>_xlfn.IFERROR(VLOOKUP(B55,zajic!$B$88:$H$126,7,0),"")</f>
        <v>17</v>
      </c>
      <c r="G55" s="88">
        <f>_xlfn.IFERROR(VLOOKUP(B55,kopec!$B$56:$H$68,7,0),"")</f>
      </c>
      <c r="H55" s="89">
        <f>_xlfn.IFERROR(VLOOKUP(B55,bila_hora!$B$50:$H$57,7,0),"")</f>
      </c>
      <c r="I55" s="90">
        <f>_xlfn.IFERROR(VLOOKUP(B55,bonus!$B$11:$I$17,8,0),"")</f>
      </c>
      <c r="J55" s="91"/>
      <c r="K55" s="92"/>
      <c r="L55" s="93"/>
      <c r="M55" s="94"/>
      <c r="N55" s="92"/>
      <c r="O55" s="93"/>
      <c r="P55" s="94"/>
      <c r="Q55" s="95">
        <f t="shared" si="7"/>
        <v>17</v>
      </c>
      <c r="R55" s="96">
        <f t="shared" si="8"/>
        <v>17</v>
      </c>
    </row>
    <row r="56" spans="1:18" ht="15">
      <c r="A56" s="98">
        <v>12</v>
      </c>
      <c r="B56" s="84" t="s">
        <v>20</v>
      </c>
      <c r="C56" s="85" t="str">
        <f t="shared" si="6"/>
        <v>1953, MK Kopřivnice</v>
      </c>
      <c r="D56" s="86">
        <f>VLOOKUP(B56,Data!$A:$C,2,0)</f>
        <v>1953</v>
      </c>
      <c r="E56" s="86" t="str">
        <f>VLOOKUP(B56,Data!$A:$C,3,0)</f>
        <v>MK Kopřivnice</v>
      </c>
      <c r="F56" s="87">
        <f>_xlfn.IFERROR(VLOOKUP(B56,zajic!$B$88:$H$126,7,0),"")</f>
      </c>
      <c r="G56" s="88">
        <f>_xlfn.IFERROR(VLOOKUP(B56,kopec!$B$56:$H$68,7,0),"")</f>
        <v>17</v>
      </c>
      <c r="H56" s="89">
        <f>_xlfn.IFERROR(VLOOKUP(B56,bila_hora!$B$50:$H$57,7,0),"")</f>
      </c>
      <c r="I56" s="90">
        <f>_xlfn.IFERROR(VLOOKUP(B56,bonus!$B$11:$I$17,8,0),"")</f>
      </c>
      <c r="J56" s="91"/>
      <c r="K56" s="92"/>
      <c r="L56" s="93"/>
      <c r="M56" s="94"/>
      <c r="N56" s="92"/>
      <c r="O56" s="93"/>
      <c r="P56" s="94"/>
      <c r="Q56" s="95">
        <f t="shared" si="7"/>
        <v>17</v>
      </c>
      <c r="R56" s="96">
        <f t="shared" si="8"/>
        <v>17</v>
      </c>
    </row>
    <row r="57" spans="1:18" ht="15">
      <c r="A57" s="98">
        <v>13</v>
      </c>
      <c r="B57" s="84" t="s">
        <v>119</v>
      </c>
      <c r="C57" s="85" t="str">
        <f t="shared" si="6"/>
        <v>1959, MK Seitl Ostrava</v>
      </c>
      <c r="D57" s="86">
        <f>VLOOKUP(B57,Data!$A:$C,2,0)</f>
        <v>1959</v>
      </c>
      <c r="E57" s="86" t="str">
        <f>VLOOKUP(B57,Data!$A:$C,3,0)</f>
        <v>MK Seitl Ostrava</v>
      </c>
      <c r="F57" s="87">
        <f>_xlfn.IFERROR(VLOOKUP(B57,zajic!$B$88:$H$126,7,0),"")</f>
        <v>15</v>
      </c>
      <c r="G57" s="88">
        <f>_xlfn.IFERROR(VLOOKUP(B57,kopec!$B$56:$H$68,7,0),"")</f>
      </c>
      <c r="H57" s="89">
        <f>_xlfn.IFERROR(VLOOKUP(B57,bila_hora!$B$50:$H$57,7,0),"")</f>
      </c>
      <c r="I57" s="90">
        <f>_xlfn.IFERROR(VLOOKUP(B57,bonus!$B$11:$I$17,8,0),"")</f>
      </c>
      <c r="J57" s="91"/>
      <c r="K57" s="92"/>
      <c r="L57" s="93"/>
      <c r="M57" s="94"/>
      <c r="N57" s="92"/>
      <c r="O57" s="93"/>
      <c r="P57" s="94"/>
      <c r="Q57" s="95">
        <f t="shared" si="7"/>
        <v>15</v>
      </c>
      <c r="R57" s="96">
        <f t="shared" si="8"/>
        <v>15</v>
      </c>
    </row>
    <row r="58" spans="1:18" ht="15">
      <c r="A58" s="98">
        <v>14</v>
      </c>
      <c r="B58" s="84" t="s">
        <v>120</v>
      </c>
      <c r="C58" s="85" t="str">
        <f t="shared" si="6"/>
        <v>1945, Lašský běžecký klub</v>
      </c>
      <c r="D58" s="86">
        <f>VLOOKUP(B58,Data!$A:$C,2,0)</f>
        <v>1945</v>
      </c>
      <c r="E58" s="86" t="str">
        <f>VLOOKUP(B58,Data!$A:$C,3,0)</f>
        <v>Lašský běžecký klub</v>
      </c>
      <c r="F58" s="87">
        <f>_xlfn.IFERROR(VLOOKUP(B58,zajic!$B$88:$H$126,7,0),"")</f>
        <v>13</v>
      </c>
      <c r="G58" s="88">
        <f>_xlfn.IFERROR(VLOOKUP(B58,kopec!$B$56:$H$68,7,0),"")</f>
      </c>
      <c r="H58" s="89">
        <f>_xlfn.IFERROR(VLOOKUP(B58,bila_hora!$B$50:$H$57,7,0),"")</f>
      </c>
      <c r="I58" s="90">
        <f>_xlfn.IFERROR(VLOOKUP(B58,bonus!$B$11:$I$17,8,0),"")</f>
      </c>
      <c r="J58" s="91"/>
      <c r="K58" s="92"/>
      <c r="L58" s="93"/>
      <c r="M58" s="94"/>
      <c r="N58" s="92"/>
      <c r="O58" s="93"/>
      <c r="P58" s="94"/>
      <c r="Q58" s="95">
        <f t="shared" si="7"/>
        <v>13</v>
      </c>
      <c r="R58" s="96">
        <f t="shared" si="8"/>
        <v>13</v>
      </c>
    </row>
    <row r="59" spans="1:18" ht="15">
      <c r="A59" s="98">
        <v>15</v>
      </c>
      <c r="B59" s="84" t="s">
        <v>23</v>
      </c>
      <c r="C59" s="85" t="str">
        <f t="shared" si="6"/>
        <v>1958, Vinotéka Frenštát</v>
      </c>
      <c r="D59" s="86">
        <f>VLOOKUP(B59,Data!$A:$C,2,0)</f>
        <v>1958</v>
      </c>
      <c r="E59" s="86" t="str">
        <f>VLOOKUP(B59,Data!$A:$C,3,0)</f>
        <v>Vinotéka Frenštát</v>
      </c>
      <c r="F59" s="87">
        <f>_xlfn.IFERROR(VLOOKUP(B59,zajic!$B$88:$H$126,7,0),"")</f>
      </c>
      <c r="G59" s="88">
        <f>_xlfn.IFERROR(VLOOKUP(B59,kopec!$B$56:$H$68,7,0),"")</f>
        <v>13</v>
      </c>
      <c r="H59" s="89">
        <f>_xlfn.IFERROR(VLOOKUP(B59,bila_hora!$B$50:$H$57,7,0),"")</f>
      </c>
      <c r="I59" s="90">
        <f>_xlfn.IFERROR(VLOOKUP(B59,bonus!$B$11:$I$17,8,0),"")</f>
      </c>
      <c r="J59" s="91"/>
      <c r="K59" s="92"/>
      <c r="L59" s="93"/>
      <c r="M59" s="94"/>
      <c r="N59" s="92"/>
      <c r="O59" s="93"/>
      <c r="P59" s="94"/>
      <c r="Q59" s="95">
        <f t="shared" si="7"/>
        <v>13</v>
      </c>
      <c r="R59" s="96">
        <f t="shared" si="8"/>
        <v>13</v>
      </c>
    </row>
    <row r="60" spans="1:18" ht="15">
      <c r="A60" s="98">
        <v>16</v>
      </c>
      <c r="B60" s="84" t="s">
        <v>121</v>
      </c>
      <c r="C60" s="85" t="str">
        <f t="shared" si="6"/>
        <v>1941, Fin Club Český Těšín</v>
      </c>
      <c r="D60" s="86">
        <f>VLOOKUP(B60,Data!$A:$C,2,0)</f>
        <v>1941</v>
      </c>
      <c r="E60" s="86" t="str">
        <f>VLOOKUP(B60,Data!$A:$C,3,0)</f>
        <v>Fin Club Český Těšín</v>
      </c>
      <c r="F60" s="87">
        <f>_xlfn.IFERROR(VLOOKUP(B60,zajic!$B$88:$H$126,7,0),"")</f>
        <v>12</v>
      </c>
      <c r="G60" s="88">
        <f>_xlfn.IFERROR(VLOOKUP(B60,kopec!$B$56:$H$68,7,0),"")</f>
      </c>
      <c r="H60" s="89">
        <f>_xlfn.IFERROR(VLOOKUP(B60,bila_hora!$B$50:$H$57,7,0),"")</f>
      </c>
      <c r="I60" s="90">
        <f>_xlfn.IFERROR(VLOOKUP(B60,bonus!$B$11:$I$17,8,0),"")</f>
      </c>
      <c r="J60" s="91"/>
      <c r="K60" s="92"/>
      <c r="L60" s="93"/>
      <c r="M60" s="94"/>
      <c r="N60" s="92"/>
      <c r="O60" s="93"/>
      <c r="P60" s="94"/>
      <c r="Q60" s="95">
        <f t="shared" si="7"/>
        <v>12</v>
      </c>
      <c r="R60" s="96">
        <f t="shared" si="8"/>
        <v>12</v>
      </c>
    </row>
    <row r="61" spans="1:18" ht="15">
      <c r="A61" s="98">
        <v>17</v>
      </c>
      <c r="B61" s="84" t="s">
        <v>123</v>
      </c>
      <c r="C61" s="85" t="str">
        <f t="shared" si="6"/>
        <v>1965, Baláž Extreme Team Ostrava</v>
      </c>
      <c r="D61" s="86">
        <f>VLOOKUP(B61,Data!$A:$C,2,0)</f>
        <v>1965</v>
      </c>
      <c r="E61" s="86" t="str">
        <f>VLOOKUP(B61,Data!$A:$C,3,0)</f>
        <v>Baláž Extreme Team Ostrava</v>
      </c>
      <c r="F61" s="87">
        <f>_xlfn.IFERROR(VLOOKUP(B61,zajic!$B$88:$H$126,7,0),"")</f>
        <v>11</v>
      </c>
      <c r="G61" s="88">
        <f>_xlfn.IFERROR(VLOOKUP(B61,kopec!$B$56:$H$68,7,0),"")</f>
      </c>
      <c r="H61" s="89">
        <f>_xlfn.IFERROR(VLOOKUP(B61,bila_hora!$B$50:$H$57,7,0),"")</f>
      </c>
      <c r="I61" s="90">
        <f>_xlfn.IFERROR(VLOOKUP(B61,bonus!$B$11:$I$17,8,0),"")</f>
      </c>
      <c r="J61" s="91"/>
      <c r="K61" s="92"/>
      <c r="L61" s="93"/>
      <c r="M61" s="94"/>
      <c r="N61" s="92"/>
      <c r="O61" s="93"/>
      <c r="P61" s="94"/>
      <c r="Q61" s="95">
        <f t="shared" si="7"/>
        <v>11</v>
      </c>
      <c r="R61" s="96">
        <f t="shared" si="8"/>
        <v>11</v>
      </c>
    </row>
    <row r="62" spans="1:18" ht="15">
      <c r="A62" s="98">
        <v>18</v>
      </c>
      <c r="B62" s="84" t="s">
        <v>37</v>
      </c>
      <c r="C62" s="85" t="str">
        <f t="shared" si="6"/>
        <v>1955, MK Kopřivnice</v>
      </c>
      <c r="D62" s="86">
        <f>VLOOKUP(B62,Data!$A:$C,2,0)</f>
        <v>1955</v>
      </c>
      <c r="E62" s="86" t="str">
        <f>VLOOKUP(B62,Data!$A:$C,3,0)</f>
        <v>MK Kopřivnice</v>
      </c>
      <c r="F62" s="87">
        <f>_xlfn.IFERROR(VLOOKUP(B62,zajic!$B$88:$H$126,7,0),"")</f>
      </c>
      <c r="G62" s="88">
        <f>_xlfn.IFERROR(VLOOKUP(B62,kopec!$B$56:$H$68,7,0),"")</f>
        <v>11</v>
      </c>
      <c r="H62" s="89">
        <f>_xlfn.IFERROR(VLOOKUP(B62,bila_hora!$B$50:$H$57,7,0),"")</f>
      </c>
      <c r="I62" s="90">
        <f>_xlfn.IFERROR(VLOOKUP(B62,bonus!$B$11:$I$17,8,0),"")</f>
      </c>
      <c r="J62" s="91"/>
      <c r="K62" s="92"/>
      <c r="L62" s="93"/>
      <c r="M62" s="94"/>
      <c r="N62" s="92"/>
      <c r="O62" s="93"/>
      <c r="P62" s="94"/>
      <c r="Q62" s="95">
        <f t="shared" si="7"/>
        <v>11</v>
      </c>
      <c r="R62" s="96">
        <f t="shared" si="8"/>
        <v>11</v>
      </c>
    </row>
    <row r="63" spans="1:18" ht="15">
      <c r="A63" s="98">
        <v>19</v>
      </c>
      <c r="B63" s="84" t="s">
        <v>39</v>
      </c>
      <c r="C63" s="85" t="str">
        <f t="shared" si="6"/>
        <v>1945, MK Kopřivnice</v>
      </c>
      <c r="D63" s="86">
        <f>VLOOKUP(B63,Data!$A:$C,2,0)</f>
        <v>1945</v>
      </c>
      <c r="E63" s="86" t="str">
        <f>VLOOKUP(B63,Data!$A:$C,3,0)</f>
        <v>MK Kopřivnice</v>
      </c>
      <c r="F63" s="87">
        <f>_xlfn.IFERROR(VLOOKUP(B63,zajic!$B$88:$H$126,7,0),"")</f>
        <v>0</v>
      </c>
      <c r="G63" s="88">
        <f>_xlfn.IFERROR(VLOOKUP(B63,kopec!$B$56:$H$68,7,0),"")</f>
        <v>10</v>
      </c>
      <c r="H63" s="89">
        <f>_xlfn.IFERROR(VLOOKUP(B63,bila_hora!$B$50:$H$57,7,0),"")</f>
      </c>
      <c r="I63" s="90">
        <f>_xlfn.IFERROR(VLOOKUP(B63,bonus!$B$11:$I$17,8,0),"")</f>
      </c>
      <c r="J63" s="91"/>
      <c r="K63" s="92"/>
      <c r="L63" s="93"/>
      <c r="M63" s="94"/>
      <c r="N63" s="92"/>
      <c r="O63" s="93"/>
      <c r="P63" s="94"/>
      <c r="Q63" s="95">
        <f t="shared" si="7"/>
        <v>10</v>
      </c>
      <c r="R63" s="96">
        <f t="shared" si="8"/>
        <v>10</v>
      </c>
    </row>
    <row r="64" spans="1:18" ht="15">
      <c r="A64" s="98">
        <v>20</v>
      </c>
      <c r="B64" s="84" t="s">
        <v>210</v>
      </c>
      <c r="C64" s="85" t="str">
        <f t="shared" si="6"/>
        <v>1965, MTB Ondřejník</v>
      </c>
      <c r="D64" s="86">
        <f>VLOOKUP(B64,Data!$A:$C,2,0)</f>
        <v>1965</v>
      </c>
      <c r="E64" s="86" t="str">
        <f>VLOOKUP(B64,Data!$A:$C,3,0)</f>
        <v>MTB Ondřejník</v>
      </c>
      <c r="F64" s="87">
        <f>_xlfn.IFERROR(VLOOKUP(B64,zajic!$B$88:$H$126,7,0),"")</f>
        <v>9</v>
      </c>
      <c r="G64" s="88">
        <f>_xlfn.IFERROR(VLOOKUP(B64,kopec!$B$56:$H$68,7,0),"")</f>
      </c>
      <c r="H64" s="89">
        <f>_xlfn.IFERROR(VLOOKUP(B64,bila_hora!$B$50:$H$57,7,0),"")</f>
      </c>
      <c r="I64" s="90">
        <f>_xlfn.IFERROR(VLOOKUP(B64,bonus!$B$11:$I$17,8,0),"")</f>
      </c>
      <c r="J64" s="91"/>
      <c r="K64" s="92"/>
      <c r="L64" s="93"/>
      <c r="M64" s="94"/>
      <c r="N64" s="92"/>
      <c r="O64" s="93"/>
      <c r="P64" s="94"/>
      <c r="Q64" s="95">
        <f t="shared" si="7"/>
        <v>9</v>
      </c>
      <c r="R64" s="96">
        <f t="shared" si="8"/>
        <v>9</v>
      </c>
    </row>
    <row r="65" spans="1:18" ht="15">
      <c r="A65" s="98">
        <v>21</v>
      </c>
      <c r="B65" s="84" t="s">
        <v>31</v>
      </c>
      <c r="C65" s="85" t="str">
        <f t="shared" si="6"/>
        <v>1969, Midar Příbor</v>
      </c>
      <c r="D65" s="86">
        <f>VLOOKUP(B65,Data!$A:$C,2,0)</f>
        <v>1969</v>
      </c>
      <c r="E65" s="86" t="str">
        <f>VLOOKUP(B65,Data!$A:$C,3,0)</f>
        <v>Midar Příbor</v>
      </c>
      <c r="F65" s="87">
        <f>_xlfn.IFERROR(VLOOKUP(B65,zajic!$B$88:$H$126,7,0),"")</f>
      </c>
      <c r="G65" s="88">
        <f>_xlfn.IFERROR(VLOOKUP(B65,kopec!$B$56:$H$68,7,0),"")</f>
        <v>9</v>
      </c>
      <c r="H65" s="89">
        <f>_xlfn.IFERROR(VLOOKUP(B65,bila_hora!$B$50:$H$57,7,0),"")</f>
      </c>
      <c r="I65" s="90">
        <f>_xlfn.IFERROR(VLOOKUP(B65,bonus!$B$11:$I$17,8,0),"")</f>
      </c>
      <c r="J65" s="91"/>
      <c r="K65" s="92"/>
      <c r="L65" s="93"/>
      <c r="M65" s="94"/>
      <c r="N65" s="92"/>
      <c r="O65" s="93"/>
      <c r="P65" s="94"/>
      <c r="Q65" s="95">
        <f t="shared" si="7"/>
        <v>9</v>
      </c>
      <c r="R65" s="96">
        <f t="shared" si="8"/>
        <v>9</v>
      </c>
    </row>
    <row r="66" spans="1:18" ht="15">
      <c r="A66" s="98">
        <v>22</v>
      </c>
      <c r="B66" s="84" t="s">
        <v>125</v>
      </c>
      <c r="C66" s="85" t="str">
        <f t="shared" si="6"/>
        <v>1963, Orel Veřovice</v>
      </c>
      <c r="D66" s="86">
        <f>VLOOKUP(B66,Data!$A:$C,2,0)</f>
        <v>1963</v>
      </c>
      <c r="E66" s="86" t="str">
        <f>VLOOKUP(B66,Data!$A:$C,3,0)</f>
        <v>Orel Veřovice</v>
      </c>
      <c r="F66" s="87">
        <f>_xlfn.IFERROR(VLOOKUP(B66,zajic!$B$88:$H$126,7,0),"")</f>
        <v>7</v>
      </c>
      <c r="G66" s="88">
        <f>_xlfn.IFERROR(VLOOKUP(B66,kopec!$B$56:$H$68,7,0),"")</f>
      </c>
      <c r="H66" s="89">
        <f>_xlfn.IFERROR(VLOOKUP(B66,bila_hora!$B$50:$H$57,7,0),"")</f>
      </c>
      <c r="I66" s="90">
        <f>_xlfn.IFERROR(VLOOKUP(B66,bonus!$B$11:$I$17,8,0),"")</f>
      </c>
      <c r="J66" s="91"/>
      <c r="K66" s="92"/>
      <c r="L66" s="93"/>
      <c r="M66" s="94"/>
      <c r="N66" s="92"/>
      <c r="O66" s="93"/>
      <c r="P66" s="94"/>
      <c r="Q66" s="95">
        <f t="shared" si="7"/>
        <v>7</v>
      </c>
      <c r="R66" s="96">
        <f t="shared" si="8"/>
        <v>7</v>
      </c>
    </row>
    <row r="67" spans="1:18" ht="15">
      <c r="A67" s="98">
        <v>23</v>
      </c>
      <c r="B67" s="84" t="s">
        <v>114</v>
      </c>
      <c r="C67" s="85" t="str">
        <f t="shared" si="6"/>
        <v>1957, Lokomotiva Ostrava</v>
      </c>
      <c r="D67" s="86">
        <f>VLOOKUP(B67,Data!$A:$C,2,0)</f>
        <v>1957</v>
      </c>
      <c r="E67" s="86" t="str">
        <f>VLOOKUP(B67,Data!$A:$C,3,0)</f>
        <v>Lokomotiva Ostrava</v>
      </c>
      <c r="F67" s="87">
        <f>_xlfn.IFERROR(VLOOKUP(B67,zajic!$B$88:$H$126,7,0),"")</f>
        <v>6</v>
      </c>
      <c r="G67" s="88">
        <f>_xlfn.IFERROR(VLOOKUP(B67,kopec!$B$56:$H$68,7,0),"")</f>
      </c>
      <c r="H67" s="89">
        <f>_xlfn.IFERROR(VLOOKUP(B67,bila_hora!$B$50:$H$57,7,0),"")</f>
      </c>
      <c r="I67" s="90">
        <f>_xlfn.IFERROR(VLOOKUP(B67,bonus!$B$11:$I$17,8,0),"")</f>
      </c>
      <c r="J67" s="91"/>
      <c r="K67" s="92"/>
      <c r="L67" s="93"/>
      <c r="M67" s="94"/>
      <c r="N67" s="92"/>
      <c r="O67" s="93"/>
      <c r="P67" s="94"/>
      <c r="Q67" s="95">
        <f t="shared" si="7"/>
        <v>6</v>
      </c>
      <c r="R67" s="96">
        <f t="shared" si="8"/>
        <v>6</v>
      </c>
    </row>
    <row r="68" spans="1:18" ht="15">
      <c r="A68" s="98">
        <v>24</v>
      </c>
      <c r="B68" s="84" t="s">
        <v>126</v>
      </c>
      <c r="C68" s="85" t="str">
        <f t="shared" si="6"/>
        <v>1938, Tichá</v>
      </c>
      <c r="D68" s="86">
        <f>VLOOKUP(B68,Data!$A:$C,2,0)</f>
        <v>1938</v>
      </c>
      <c r="E68" s="86" t="str">
        <f>VLOOKUP(B68,Data!$A:$C,3,0)</f>
        <v>Tichá</v>
      </c>
      <c r="F68" s="87">
        <f>_xlfn.IFERROR(VLOOKUP(B68,zajic!$B$88:$H$126,7,0),"")</f>
        <v>4</v>
      </c>
      <c r="G68" s="88">
        <f>_xlfn.IFERROR(VLOOKUP(B68,kopec!$B$56:$H$68,7,0),"")</f>
      </c>
      <c r="H68" s="89">
        <f>_xlfn.IFERROR(VLOOKUP(B68,bila_hora!$B$50:$H$57,7,0),"")</f>
      </c>
      <c r="I68" s="90">
        <f>_xlfn.IFERROR(VLOOKUP(B68,bonus!$B$11:$I$17,8,0),"")</f>
      </c>
      <c r="J68" s="91"/>
      <c r="K68" s="92"/>
      <c r="L68" s="93"/>
      <c r="M68" s="94"/>
      <c r="N68" s="92"/>
      <c r="O68" s="93"/>
      <c r="P68" s="94"/>
      <c r="Q68" s="95">
        <f t="shared" si="7"/>
        <v>4</v>
      </c>
      <c r="R68" s="96">
        <f t="shared" si="8"/>
        <v>4</v>
      </c>
    </row>
    <row r="69" spans="1:18" ht="15">
      <c r="A69" s="98">
        <v>25</v>
      </c>
      <c r="B69" s="84" t="s">
        <v>211</v>
      </c>
      <c r="C69" s="85" t="str">
        <f t="shared" si="6"/>
        <v>1941, Studénka</v>
      </c>
      <c r="D69" s="86">
        <f>VLOOKUP(B69,Data!$A:$C,2,0)</f>
        <v>1941</v>
      </c>
      <c r="E69" s="86" t="str">
        <f>VLOOKUP(B69,Data!$A:$C,3,0)</f>
        <v>Studénka</v>
      </c>
      <c r="F69" s="87">
        <f>_xlfn.IFERROR(VLOOKUP(B69,zajic!$B$88:$H$126,7,0),"")</f>
        <v>3</v>
      </c>
      <c r="G69" s="88">
        <f>_xlfn.IFERROR(VLOOKUP(B69,kopec!$B$56:$H$68,7,0),"")</f>
      </c>
      <c r="H69" s="89">
        <f>_xlfn.IFERROR(VLOOKUP(B69,bila_hora!$B$50:$H$57,7,0),"")</f>
      </c>
      <c r="I69" s="90">
        <f>_xlfn.IFERROR(VLOOKUP(B69,bonus!$B$11:$I$17,8,0),"")</f>
      </c>
      <c r="J69" s="91"/>
      <c r="K69" s="92"/>
      <c r="L69" s="93"/>
      <c r="M69" s="94"/>
      <c r="N69" s="92"/>
      <c r="O69" s="93"/>
      <c r="P69" s="94"/>
      <c r="Q69" s="95">
        <f t="shared" si="7"/>
        <v>3</v>
      </c>
      <c r="R69" s="96">
        <f t="shared" si="8"/>
        <v>3</v>
      </c>
    </row>
    <row r="70" spans="1:18" ht="15">
      <c r="A70" s="98">
        <v>26</v>
      </c>
      <c r="B70" s="84" t="s">
        <v>212</v>
      </c>
      <c r="C70" s="85" t="str">
        <f t="shared" si="6"/>
        <v>1961, TJ Rožnov pod Radh.</v>
      </c>
      <c r="D70" s="86">
        <f>VLOOKUP(B70,Data!$A:$C,2,0)</f>
        <v>1961</v>
      </c>
      <c r="E70" s="86" t="str">
        <f>VLOOKUP(B70,Data!$A:$C,3,0)</f>
        <v>TJ Rožnov pod Radh.</v>
      </c>
      <c r="F70" s="87">
        <f>_xlfn.IFERROR(VLOOKUP(B70,zajic!$B$88:$H$126,7,0),"")</f>
        <v>2</v>
      </c>
      <c r="G70" s="88">
        <f>_xlfn.IFERROR(VLOOKUP(B70,kopec!$B$56:$H$68,7,0),"")</f>
      </c>
      <c r="H70" s="89">
        <f>_xlfn.IFERROR(VLOOKUP(B70,bila_hora!$B$50:$H$57,7,0),"")</f>
      </c>
      <c r="I70" s="90">
        <f>_xlfn.IFERROR(VLOOKUP(B70,bonus!$B$11:$I$17,8,0),"")</f>
      </c>
      <c r="J70" s="91"/>
      <c r="K70" s="92"/>
      <c r="L70" s="93"/>
      <c r="M70" s="94"/>
      <c r="N70" s="92"/>
      <c r="O70" s="93"/>
      <c r="P70" s="94"/>
      <c r="Q70" s="95">
        <f t="shared" si="7"/>
        <v>2</v>
      </c>
      <c r="R70" s="96">
        <f t="shared" si="8"/>
        <v>2</v>
      </c>
    </row>
    <row r="71" spans="1:18" ht="15">
      <c r="A71" s="98">
        <v>27</v>
      </c>
      <c r="B71" s="84" t="s">
        <v>213</v>
      </c>
      <c r="C71" s="85" t="str">
        <f t="shared" si="6"/>
        <v>1964, Lašský běžecký klub</v>
      </c>
      <c r="D71" s="86">
        <f>VLOOKUP(B71,Data!$A:$C,2,0)</f>
        <v>1964</v>
      </c>
      <c r="E71" s="86" t="str">
        <f>VLOOKUP(B71,Data!$A:$C,3,0)</f>
        <v>Lašský běžecký klub</v>
      </c>
      <c r="F71" s="87">
        <f>_xlfn.IFERROR(VLOOKUP(B71,zajic!$B$88:$H$126,7,0),"")</f>
        <v>1</v>
      </c>
      <c r="G71" s="88">
        <f>_xlfn.IFERROR(VLOOKUP(B71,kopec!$B$56:$H$68,7,0),"")</f>
      </c>
      <c r="H71" s="89">
        <f>_xlfn.IFERROR(VLOOKUP(B71,bila_hora!$B$50:$H$57,7,0),"")</f>
      </c>
      <c r="I71" s="90">
        <f>_xlfn.IFERROR(VLOOKUP(B71,bonus!$B$11:$I$17,8,0),"")</f>
      </c>
      <c r="J71" s="91"/>
      <c r="K71" s="92"/>
      <c r="L71" s="93"/>
      <c r="M71" s="94"/>
      <c r="N71" s="92"/>
      <c r="O71" s="93"/>
      <c r="P71" s="94"/>
      <c r="Q71" s="95">
        <f t="shared" si="7"/>
        <v>1</v>
      </c>
      <c r="R71" s="96">
        <f t="shared" si="8"/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C90"/>
  <sheetViews>
    <sheetView zoomScalePageLayoutView="0" workbookViewId="0" topLeftCell="A49">
      <selection activeCell="A57" sqref="A57:IV57"/>
    </sheetView>
  </sheetViews>
  <sheetFormatPr defaultColWidth="9.140625" defaultRowHeight="15"/>
  <cols>
    <col min="1" max="1" width="23.421875" style="0" customWidth="1"/>
    <col min="2" max="2" width="7.28125" style="0" customWidth="1"/>
    <col min="3" max="3" width="26.421875" style="0" customWidth="1"/>
  </cols>
  <sheetData>
    <row r="1" spans="1:3" ht="15">
      <c r="A1" s="60" t="s">
        <v>3</v>
      </c>
      <c r="B1" s="60" t="s">
        <v>198</v>
      </c>
      <c r="C1" s="60" t="s">
        <v>6</v>
      </c>
    </row>
    <row r="2" spans="1:3" ht="15">
      <c r="A2" t="s">
        <v>181</v>
      </c>
      <c r="B2">
        <v>1981</v>
      </c>
      <c r="C2" t="s">
        <v>74</v>
      </c>
    </row>
    <row r="3" spans="1:3" ht="15">
      <c r="A3" t="s">
        <v>8</v>
      </c>
      <c r="B3">
        <v>1987</v>
      </c>
      <c r="C3" t="s">
        <v>10</v>
      </c>
    </row>
    <row r="4" spans="1:3" ht="15">
      <c r="A4" t="s">
        <v>131</v>
      </c>
      <c r="B4">
        <v>1967</v>
      </c>
      <c r="C4" t="s">
        <v>88</v>
      </c>
    </row>
    <row r="5" spans="1:3" ht="15">
      <c r="A5" t="s">
        <v>123</v>
      </c>
      <c r="B5">
        <v>1965</v>
      </c>
      <c r="C5" t="s">
        <v>79</v>
      </c>
    </row>
    <row r="6" spans="1:3" ht="15">
      <c r="A6" t="s">
        <v>142</v>
      </c>
      <c r="B6">
        <v>1965</v>
      </c>
      <c r="C6" t="s">
        <v>74</v>
      </c>
    </row>
    <row r="7" spans="1:3" ht="15">
      <c r="A7" t="s">
        <v>120</v>
      </c>
      <c r="B7">
        <v>1945</v>
      </c>
      <c r="C7" t="s">
        <v>60</v>
      </c>
    </row>
    <row r="8" spans="1:3" ht="15">
      <c r="A8" t="s">
        <v>151</v>
      </c>
      <c r="B8">
        <v>1977</v>
      </c>
      <c r="C8" t="s">
        <v>60</v>
      </c>
    </row>
    <row r="9" spans="1:3" ht="15">
      <c r="A9" t="s">
        <v>185</v>
      </c>
      <c r="B9">
        <v>1989</v>
      </c>
      <c r="C9" t="s">
        <v>109</v>
      </c>
    </row>
    <row r="10" spans="1:3" ht="15">
      <c r="A10" t="s">
        <v>33</v>
      </c>
      <c r="B10">
        <v>1987</v>
      </c>
      <c r="C10" t="s">
        <v>10</v>
      </c>
    </row>
    <row r="11" spans="1:3" ht="15">
      <c r="A11" t="s">
        <v>118</v>
      </c>
      <c r="B11">
        <v>1949</v>
      </c>
      <c r="C11" t="s">
        <v>102</v>
      </c>
    </row>
    <row r="12" spans="1:3" ht="15">
      <c r="A12" t="s">
        <v>172</v>
      </c>
      <c r="B12">
        <v>1973</v>
      </c>
      <c r="C12" t="s">
        <v>64</v>
      </c>
    </row>
    <row r="13" spans="1:3" ht="15">
      <c r="A13" t="s">
        <v>139</v>
      </c>
      <c r="B13">
        <v>1970</v>
      </c>
      <c r="C13" t="s">
        <v>92</v>
      </c>
    </row>
    <row r="14" spans="1:3" ht="15">
      <c r="A14" t="s">
        <v>21</v>
      </c>
      <c r="B14">
        <v>1970</v>
      </c>
      <c r="C14" t="s">
        <v>22</v>
      </c>
    </row>
    <row r="15" spans="1:3" ht="15">
      <c r="A15" t="s">
        <v>182</v>
      </c>
      <c r="B15">
        <v>1988</v>
      </c>
      <c r="C15" t="s">
        <v>79</v>
      </c>
    </row>
    <row r="16" spans="1:3" ht="15">
      <c r="A16" t="s">
        <v>38</v>
      </c>
      <c r="B16">
        <v>1961</v>
      </c>
      <c r="C16" t="s">
        <v>36</v>
      </c>
    </row>
    <row r="17" spans="1:3" ht="15">
      <c r="A17" t="s">
        <v>188</v>
      </c>
      <c r="B17">
        <v>1966</v>
      </c>
      <c r="C17" t="s">
        <v>100</v>
      </c>
    </row>
    <row r="18" spans="1:3" ht="15">
      <c r="A18" t="s">
        <v>15</v>
      </c>
      <c r="B18">
        <v>1971</v>
      </c>
      <c r="C18" t="s">
        <v>10</v>
      </c>
    </row>
    <row r="19" spans="1:3" ht="15">
      <c r="A19" t="s">
        <v>189</v>
      </c>
      <c r="B19">
        <v>1987</v>
      </c>
      <c r="C19" t="s">
        <v>110</v>
      </c>
    </row>
    <row r="20" spans="1:3" ht="15">
      <c r="A20" t="s">
        <v>130</v>
      </c>
      <c r="B20">
        <v>1965</v>
      </c>
      <c r="C20" t="s">
        <v>86</v>
      </c>
    </row>
    <row r="21" spans="1:3" ht="15">
      <c r="A21" t="s">
        <v>137</v>
      </c>
      <c r="B21">
        <v>1967</v>
      </c>
      <c r="C21" t="s">
        <v>93</v>
      </c>
    </row>
    <row r="22" spans="1:3" ht="15">
      <c r="A22" t="s">
        <v>148</v>
      </c>
      <c r="B22">
        <v>1949</v>
      </c>
      <c r="C22" t="s">
        <v>60</v>
      </c>
    </row>
    <row r="23" spans="1:3" ht="15">
      <c r="A23" t="s">
        <v>114</v>
      </c>
      <c r="B23">
        <v>1957</v>
      </c>
      <c r="C23" t="s">
        <v>96</v>
      </c>
    </row>
    <row r="24" spans="1:3" ht="15">
      <c r="A24" t="s">
        <v>25</v>
      </c>
      <c r="B24">
        <v>1952</v>
      </c>
      <c r="C24" t="s">
        <v>10</v>
      </c>
    </row>
    <row r="25" spans="1:3" ht="15">
      <c r="A25" t="s">
        <v>155</v>
      </c>
      <c r="B25">
        <v>1975</v>
      </c>
      <c r="C25" t="s">
        <v>10</v>
      </c>
    </row>
    <row r="26" spans="1:3" ht="15">
      <c r="A26" t="s">
        <v>175</v>
      </c>
      <c r="B26">
        <v>1976</v>
      </c>
      <c r="C26" t="s">
        <v>68</v>
      </c>
    </row>
    <row r="27" spans="1:3" ht="15">
      <c r="A27" t="s">
        <v>125</v>
      </c>
      <c r="B27">
        <v>1963</v>
      </c>
      <c r="C27" t="s">
        <v>68</v>
      </c>
    </row>
    <row r="28" spans="1:3" ht="15">
      <c r="A28" t="s">
        <v>16</v>
      </c>
      <c r="B28">
        <v>1978</v>
      </c>
      <c r="C28" t="s">
        <v>10</v>
      </c>
    </row>
    <row r="29" spans="1:3" ht="15">
      <c r="A29" t="s">
        <v>187</v>
      </c>
      <c r="B29">
        <v>1987</v>
      </c>
      <c r="C29" t="s">
        <v>34</v>
      </c>
    </row>
    <row r="30" spans="1:3" ht="15">
      <c r="A30" t="s">
        <v>177</v>
      </c>
      <c r="B30">
        <v>1987</v>
      </c>
      <c r="C30" t="s">
        <v>70</v>
      </c>
    </row>
    <row r="31" spans="1:3" ht="15">
      <c r="A31" t="s">
        <v>141</v>
      </c>
      <c r="B31">
        <v>1971</v>
      </c>
      <c r="C31" t="s">
        <v>94</v>
      </c>
    </row>
    <row r="32" spans="1:3" ht="15">
      <c r="A32" t="s">
        <v>19</v>
      </c>
      <c r="B32">
        <v>1980</v>
      </c>
      <c r="C32" t="s">
        <v>72</v>
      </c>
    </row>
    <row r="33" spans="1:3" ht="15">
      <c r="A33" t="s">
        <v>138</v>
      </c>
      <c r="B33">
        <v>1955</v>
      </c>
      <c r="C33" t="s">
        <v>100</v>
      </c>
    </row>
    <row r="34" spans="1:3" ht="15">
      <c r="A34" t="s">
        <v>27</v>
      </c>
      <c r="B34">
        <v>1974</v>
      </c>
      <c r="C34" t="s">
        <v>10</v>
      </c>
    </row>
    <row r="35" spans="1:3" ht="15">
      <c r="A35" t="s">
        <v>196</v>
      </c>
      <c r="B35">
        <v>2001</v>
      </c>
      <c r="C35" t="s">
        <v>93</v>
      </c>
    </row>
    <row r="36" spans="1:3" ht="15">
      <c r="A36" t="s">
        <v>157</v>
      </c>
      <c r="B36">
        <v>1976</v>
      </c>
      <c r="C36" t="s">
        <v>64</v>
      </c>
    </row>
    <row r="37" spans="1:3" ht="15">
      <c r="A37" t="s">
        <v>170</v>
      </c>
      <c r="B37">
        <v>1979</v>
      </c>
      <c r="C37" t="s">
        <v>62</v>
      </c>
    </row>
    <row r="38" spans="1:3" ht="15">
      <c r="A38" t="s">
        <v>183</v>
      </c>
      <c r="B38">
        <v>1985</v>
      </c>
      <c r="C38" t="s">
        <v>60</v>
      </c>
    </row>
    <row r="39" spans="1:3" ht="15">
      <c r="A39" t="s">
        <v>143</v>
      </c>
      <c r="B39">
        <v>1961</v>
      </c>
      <c r="C39" t="s">
        <v>74</v>
      </c>
    </row>
    <row r="40" spans="1:3" ht="15">
      <c r="A40" t="s">
        <v>190</v>
      </c>
      <c r="B40">
        <v>1963</v>
      </c>
      <c r="C40" t="s">
        <v>113</v>
      </c>
    </row>
    <row r="41" spans="1:3" ht="15">
      <c r="A41" t="s">
        <v>29</v>
      </c>
      <c r="B41">
        <v>1951</v>
      </c>
      <c r="C41" t="s">
        <v>10</v>
      </c>
    </row>
    <row r="42" spans="1:3" ht="15">
      <c r="A42" t="s">
        <v>179</v>
      </c>
      <c r="B42">
        <v>1979</v>
      </c>
      <c r="C42" t="s">
        <v>64</v>
      </c>
    </row>
    <row r="43" spans="1:3" ht="15">
      <c r="A43" t="s">
        <v>158</v>
      </c>
      <c r="B43">
        <v>1979</v>
      </c>
      <c r="C43" t="s">
        <v>64</v>
      </c>
    </row>
    <row r="44" spans="1:3" ht="15">
      <c r="A44" t="s">
        <v>154</v>
      </c>
      <c r="B44">
        <v>1975</v>
      </c>
      <c r="C44" t="s">
        <v>60</v>
      </c>
    </row>
    <row r="45" spans="1:3" ht="15">
      <c r="A45" t="s">
        <v>174</v>
      </c>
      <c r="B45">
        <v>1974</v>
      </c>
      <c r="C45" t="s">
        <v>67</v>
      </c>
    </row>
    <row r="46" spans="1:3" ht="15">
      <c r="A46" t="s">
        <v>180</v>
      </c>
      <c r="B46">
        <v>1981</v>
      </c>
      <c r="C46" t="s">
        <v>73</v>
      </c>
    </row>
    <row r="47" spans="1:3" ht="15">
      <c r="A47" t="s">
        <v>35</v>
      </c>
      <c r="B47">
        <v>1981</v>
      </c>
      <c r="C47" t="s">
        <v>36</v>
      </c>
    </row>
    <row r="48" spans="1:3" ht="15">
      <c r="A48" t="s">
        <v>173</v>
      </c>
      <c r="B48">
        <v>1981</v>
      </c>
      <c r="C48" t="s">
        <v>66</v>
      </c>
    </row>
    <row r="49" spans="1:3" ht="15">
      <c r="A49" t="s">
        <v>11</v>
      </c>
      <c r="B49">
        <v>1975</v>
      </c>
      <c r="C49" t="s">
        <v>10</v>
      </c>
    </row>
    <row r="50" spans="1:3" ht="15">
      <c r="A50" t="s">
        <v>124</v>
      </c>
      <c r="B50">
        <v>1965</v>
      </c>
      <c r="C50" t="s">
        <v>82</v>
      </c>
    </row>
    <row r="51" spans="1:3" ht="15">
      <c r="A51" t="s">
        <v>39</v>
      </c>
      <c r="B51">
        <v>1945</v>
      </c>
      <c r="C51" t="s">
        <v>10</v>
      </c>
    </row>
    <row r="52" spans="1:3" ht="15">
      <c r="A52" t="s">
        <v>184</v>
      </c>
      <c r="B52">
        <v>1969</v>
      </c>
      <c r="C52" t="s">
        <v>112</v>
      </c>
    </row>
    <row r="53" spans="1:3" ht="15">
      <c r="A53" t="s">
        <v>144</v>
      </c>
      <c r="B53">
        <v>1966</v>
      </c>
      <c r="C53" t="s">
        <v>74</v>
      </c>
    </row>
    <row r="54" spans="1:3" ht="15">
      <c r="A54" t="s">
        <v>191</v>
      </c>
      <c r="B54">
        <v>1988</v>
      </c>
      <c r="C54" t="s">
        <v>68</v>
      </c>
    </row>
    <row r="55" spans="1:3" ht="15">
      <c r="A55" t="s">
        <v>195</v>
      </c>
      <c r="B55">
        <v>1973</v>
      </c>
      <c r="C55" t="s">
        <v>197</v>
      </c>
    </row>
    <row r="56" spans="1:3" ht="15">
      <c r="A56" t="s">
        <v>201</v>
      </c>
      <c r="C56" t="s">
        <v>34</v>
      </c>
    </row>
    <row r="57" spans="1:3" ht="15">
      <c r="A57" t="s">
        <v>115</v>
      </c>
      <c r="B57">
        <v>1965</v>
      </c>
      <c r="C57" t="s">
        <v>76</v>
      </c>
    </row>
    <row r="58" spans="1:3" ht="15">
      <c r="A58" t="s">
        <v>140</v>
      </c>
      <c r="B58">
        <v>1962</v>
      </c>
      <c r="C58" t="s">
        <v>99</v>
      </c>
    </row>
    <row r="59" spans="1:3" ht="15">
      <c r="A59" t="s">
        <v>126</v>
      </c>
      <c r="B59">
        <v>1938</v>
      </c>
      <c r="C59" t="s">
        <v>62</v>
      </c>
    </row>
    <row r="60" spans="1:3" ht="15">
      <c r="A60" t="s">
        <v>121</v>
      </c>
      <c r="B60">
        <v>1941</v>
      </c>
      <c r="C60" t="s">
        <v>104</v>
      </c>
    </row>
    <row r="61" spans="1:3" ht="15">
      <c r="A61" t="s">
        <v>171</v>
      </c>
      <c r="B61">
        <v>1984</v>
      </c>
      <c r="C61" t="s">
        <v>63</v>
      </c>
    </row>
    <row r="62" spans="1:3" ht="15">
      <c r="A62" t="s">
        <v>135</v>
      </c>
      <c r="B62">
        <v>1947</v>
      </c>
      <c r="C62" t="s">
        <v>100</v>
      </c>
    </row>
    <row r="63" spans="1:3" ht="15">
      <c r="A63" t="s">
        <v>134</v>
      </c>
      <c r="B63">
        <v>1966</v>
      </c>
      <c r="C63" t="s">
        <v>64</v>
      </c>
    </row>
    <row r="64" spans="1:3" ht="15">
      <c r="A64" t="s">
        <v>127</v>
      </c>
      <c r="B64">
        <v>1941</v>
      </c>
      <c r="C64" t="s">
        <v>105</v>
      </c>
    </row>
    <row r="65" spans="1:3" ht="15">
      <c r="A65" t="s">
        <v>132</v>
      </c>
      <c r="B65">
        <v>1962</v>
      </c>
      <c r="C65" t="s">
        <v>74</v>
      </c>
    </row>
    <row r="66" spans="1:3" ht="15">
      <c r="A66" t="s">
        <v>192</v>
      </c>
      <c r="B66">
        <v>1962</v>
      </c>
      <c r="C66" t="s">
        <v>74</v>
      </c>
    </row>
    <row r="67" spans="1:3" ht="15">
      <c r="A67" t="s">
        <v>133</v>
      </c>
      <c r="B67">
        <v>1957</v>
      </c>
      <c r="C67" t="s">
        <v>98</v>
      </c>
    </row>
    <row r="68" spans="1:3" ht="15">
      <c r="A68" t="s">
        <v>119</v>
      </c>
      <c r="B68">
        <v>1959</v>
      </c>
      <c r="C68" t="s">
        <v>74</v>
      </c>
    </row>
    <row r="69" spans="1:3" ht="15">
      <c r="A69" t="s">
        <v>178</v>
      </c>
      <c r="B69">
        <v>1984</v>
      </c>
      <c r="C69" t="s">
        <v>71</v>
      </c>
    </row>
    <row r="70" spans="1:3" ht="15">
      <c r="A70" t="s">
        <v>30</v>
      </c>
      <c r="B70">
        <v>1950</v>
      </c>
      <c r="C70" t="s">
        <v>103</v>
      </c>
    </row>
    <row r="71" spans="1:3" ht="15">
      <c r="A71" t="s">
        <v>156</v>
      </c>
      <c r="B71">
        <v>1979</v>
      </c>
      <c r="C71" t="s">
        <v>65</v>
      </c>
    </row>
    <row r="72" spans="1:3" ht="15">
      <c r="A72" t="s">
        <v>129</v>
      </c>
      <c r="B72">
        <v>1964</v>
      </c>
      <c r="C72" t="s">
        <v>60</v>
      </c>
    </row>
    <row r="73" spans="1:3" ht="15">
      <c r="A73" t="s">
        <v>12</v>
      </c>
      <c r="B73">
        <v>1971</v>
      </c>
      <c r="C73" t="s">
        <v>61</v>
      </c>
    </row>
    <row r="74" spans="1:3" ht="15">
      <c r="A74" t="s">
        <v>176</v>
      </c>
      <c r="B74">
        <v>1982</v>
      </c>
      <c r="C74" t="s">
        <v>69</v>
      </c>
    </row>
    <row r="75" spans="1:3" ht="15">
      <c r="A75" t="s">
        <v>117</v>
      </c>
      <c r="B75">
        <v>1960</v>
      </c>
      <c r="C75" t="s">
        <v>95</v>
      </c>
    </row>
    <row r="76" spans="1:3" ht="15">
      <c r="A76" t="s">
        <v>136</v>
      </c>
      <c r="B76">
        <v>1963</v>
      </c>
      <c r="C76" t="s">
        <v>65</v>
      </c>
    </row>
    <row r="77" spans="1:3" ht="15">
      <c r="A77" t="s">
        <v>145</v>
      </c>
      <c r="B77">
        <v>1953</v>
      </c>
      <c r="C77" t="s">
        <v>101</v>
      </c>
    </row>
    <row r="78" spans="1:3" ht="15">
      <c r="A78" t="s">
        <v>152</v>
      </c>
      <c r="B78">
        <v>1973</v>
      </c>
      <c r="C78" t="s">
        <v>61</v>
      </c>
    </row>
    <row r="79" spans="1:3" ht="15">
      <c r="A79" t="s">
        <v>128</v>
      </c>
      <c r="B79">
        <v>1961</v>
      </c>
      <c r="C79" t="s">
        <v>97</v>
      </c>
    </row>
    <row r="80" spans="1:3" ht="15">
      <c r="A80" t="s">
        <v>146</v>
      </c>
      <c r="B80">
        <v>1935</v>
      </c>
      <c r="C80" t="s">
        <v>106</v>
      </c>
    </row>
    <row r="81" spans="1:3" ht="15">
      <c r="A81" t="s">
        <v>193</v>
      </c>
      <c r="B81">
        <v>1986</v>
      </c>
      <c r="C81" t="s">
        <v>113</v>
      </c>
    </row>
    <row r="82" spans="1:3" ht="15">
      <c r="A82" t="s">
        <v>194</v>
      </c>
      <c r="B82">
        <v>1961</v>
      </c>
      <c r="C82" t="s">
        <v>10</v>
      </c>
    </row>
    <row r="83" spans="1:3" ht="15">
      <c r="A83" t="s">
        <v>17</v>
      </c>
      <c r="B83">
        <v>1960</v>
      </c>
      <c r="C83" t="s">
        <v>10</v>
      </c>
    </row>
    <row r="84" spans="1:3" ht="15">
      <c r="A84" t="s">
        <v>186</v>
      </c>
      <c r="B84">
        <v>1968</v>
      </c>
      <c r="C84" t="s">
        <v>74</v>
      </c>
    </row>
    <row r="85" spans="1:3" ht="15">
      <c r="A85" t="s">
        <v>153</v>
      </c>
      <c r="B85">
        <v>1977</v>
      </c>
      <c r="C85" t="s">
        <v>10</v>
      </c>
    </row>
    <row r="86" spans="1:3" ht="15">
      <c r="A86" s="3" t="s">
        <v>20</v>
      </c>
      <c r="B86" s="3">
        <v>1953</v>
      </c>
      <c r="C86" s="4" t="s">
        <v>10</v>
      </c>
    </row>
    <row r="87" spans="1:3" ht="15">
      <c r="A87" s="3" t="s">
        <v>30</v>
      </c>
      <c r="B87" s="3">
        <v>1950</v>
      </c>
      <c r="C87" s="4" t="s">
        <v>10</v>
      </c>
    </row>
    <row r="88" spans="1:3" ht="15">
      <c r="A88" s="3" t="s">
        <v>23</v>
      </c>
      <c r="B88" s="3">
        <v>1958</v>
      </c>
      <c r="C88" s="4" t="s">
        <v>24</v>
      </c>
    </row>
    <row r="89" spans="1:3" ht="15">
      <c r="A89" s="3" t="s">
        <v>37</v>
      </c>
      <c r="B89" s="3">
        <v>1955</v>
      </c>
      <c r="C89" s="4" t="s">
        <v>10</v>
      </c>
    </row>
    <row r="90" spans="1:3" ht="15">
      <c r="A90" s="3" t="s">
        <v>31</v>
      </c>
      <c r="B90" s="3">
        <v>1969</v>
      </c>
      <c r="C90" s="4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71"/>
  <sheetViews>
    <sheetView zoomScalePageLayoutView="0" workbookViewId="0" topLeftCell="A1">
      <selection activeCell="A1" sqref="A1:IV16384"/>
    </sheetView>
  </sheetViews>
  <sheetFormatPr defaultColWidth="15.7109375" defaultRowHeight="15"/>
  <cols>
    <col min="1" max="1" width="5.140625" style="15" customWidth="1"/>
    <col min="2" max="2" width="18.140625" style="58" bestFit="1" customWidth="1"/>
    <col min="3" max="3" width="18.57421875" style="59" bestFit="1" customWidth="1"/>
    <col min="4" max="4" width="18.140625" style="15" hidden="1" customWidth="1"/>
    <col min="5" max="5" width="20.421875" style="15" hidden="1" customWidth="1"/>
    <col min="6" max="6" width="6.7109375" style="69" customWidth="1"/>
    <col min="7" max="19" width="6.7109375" style="15" customWidth="1"/>
    <col min="20" max="16384" width="15.7109375" style="15" customWidth="1"/>
  </cols>
  <sheetData>
    <row r="1" spans="1:18" ht="125.25">
      <c r="A1" s="97"/>
      <c r="B1" s="71" t="s">
        <v>3</v>
      </c>
      <c r="C1" s="72" t="s">
        <v>232</v>
      </c>
      <c r="D1" s="73"/>
      <c r="E1" s="73"/>
      <c r="F1" s="74" t="s">
        <v>233</v>
      </c>
      <c r="G1" s="75" t="s">
        <v>226</v>
      </c>
      <c r="H1" s="76" t="s">
        <v>234</v>
      </c>
      <c r="I1" s="77" t="s">
        <v>227</v>
      </c>
      <c r="J1" s="78" t="s">
        <v>228</v>
      </c>
      <c r="K1" s="79" t="s">
        <v>229</v>
      </c>
      <c r="L1" s="80" t="s">
        <v>235</v>
      </c>
      <c r="M1" s="81" t="s">
        <v>236</v>
      </c>
      <c r="N1" s="79" t="s">
        <v>237</v>
      </c>
      <c r="O1" s="80" t="s">
        <v>238</v>
      </c>
      <c r="P1" s="81" t="s">
        <v>239</v>
      </c>
      <c r="Q1" s="82" t="s">
        <v>230</v>
      </c>
      <c r="R1" s="83" t="s">
        <v>231</v>
      </c>
    </row>
    <row r="2" spans="1:18" ht="15">
      <c r="A2" s="98">
        <f>RANK(R2,$R:$R)</f>
        <v>1</v>
      </c>
      <c r="B2" s="84" t="s">
        <v>16</v>
      </c>
      <c r="C2" s="85" t="str">
        <f aca="true" t="shared" si="0" ref="C2:C27">D2&amp;", "&amp;E2</f>
        <v>1978, MK Kopřivnice</v>
      </c>
      <c r="D2" s="86">
        <f>VLOOKUP(B2,Data!$A:$C,2,0)</f>
        <v>1978</v>
      </c>
      <c r="E2" s="86" t="str">
        <f>VLOOKUP(B2,Data!$A:$C,3,0)</f>
        <v>MK Kopřivnice</v>
      </c>
      <c r="F2" s="87">
        <v>5</v>
      </c>
      <c r="G2" s="88">
        <f>_xlfn.IFERROR(VLOOKUP(B2,kopec!$B$26:$G$30,6,0),"")</f>
        <v>18</v>
      </c>
      <c r="H2" s="89">
        <f>_xlfn.IFERROR(VLOOKUP(B2,bila_hora!$B$23:$G$28,6,0),"")</f>
        <v>25</v>
      </c>
      <c r="I2" s="90">
        <f>_xlfn.IFERROR(VLOOKUP(B2,bonus!$B$4:$I$6,8,0),"")</f>
        <v>30</v>
      </c>
      <c r="J2" s="91"/>
      <c r="K2" s="92"/>
      <c r="L2" s="93"/>
      <c r="M2" s="94"/>
      <c r="N2" s="92"/>
      <c r="O2" s="93"/>
      <c r="P2" s="94"/>
      <c r="Q2" s="95">
        <f aca="true" t="shared" si="1" ref="Q2:Q27">SUM(F2:P2)</f>
        <v>78</v>
      </c>
      <c r="R2" s="96">
        <f aca="true" t="shared" si="2" ref="R2:R27">IF(COUNT(F2:H2,J2:P2)&gt;9,SUM(F2:P2)-MIN(SMALL(F2:H2,1),SMALL(J2:P2,1)),SUM(F2:P2))</f>
        <v>78</v>
      </c>
    </row>
    <row r="3" spans="1:18" ht="15">
      <c r="A3" s="98">
        <f aca="true" t="shared" si="3" ref="A3:A27">RANK(R3,$R:$R)</f>
        <v>2</v>
      </c>
      <c r="B3" s="84" t="s">
        <v>11</v>
      </c>
      <c r="C3" s="85" t="str">
        <f t="shared" si="0"/>
        <v>1975, MK Kopřivnice</v>
      </c>
      <c r="D3" s="86">
        <f>VLOOKUP(B3,Data!$A:$C,2,0)</f>
        <v>1975</v>
      </c>
      <c r="E3" s="86" t="str">
        <f>VLOOKUP(B3,Data!$A:$C,3,0)</f>
        <v>MK Kopřivnice</v>
      </c>
      <c r="F3" s="87">
        <f>_xlfn.IFERROR(VLOOKUP(B3,zajic!$B$4:$H$25,7,0),"")</f>
      </c>
      <c r="G3" s="88">
        <f>_xlfn.IFERROR(VLOOKUP(B3,kopec!$B$26:$G$30,6,0),"")</f>
        <v>20</v>
      </c>
      <c r="H3" s="89">
        <f>_xlfn.IFERROR(VLOOKUP(B3,bila_hora!$B$23:$G$28,6,0),"")</f>
        <v>20</v>
      </c>
      <c r="I3" s="90">
        <f>_xlfn.IFERROR(VLOOKUP(B3,bonus!$B$4:$I$6,8,0),"")</f>
        <v>25</v>
      </c>
      <c r="J3" s="91"/>
      <c r="K3" s="92"/>
      <c r="L3" s="93"/>
      <c r="M3" s="94"/>
      <c r="N3" s="92"/>
      <c r="O3" s="93"/>
      <c r="P3" s="94"/>
      <c r="Q3" s="95">
        <f t="shared" si="1"/>
        <v>65</v>
      </c>
      <c r="R3" s="96">
        <f t="shared" si="2"/>
        <v>65</v>
      </c>
    </row>
    <row r="4" spans="1:18" ht="15">
      <c r="A4" s="98">
        <f t="shared" si="3"/>
        <v>3</v>
      </c>
      <c r="B4" s="84" t="s">
        <v>35</v>
      </c>
      <c r="C4" s="85" t="str">
        <f t="shared" si="0"/>
        <v>1981, Zagroš</v>
      </c>
      <c r="D4" s="86">
        <f>VLOOKUP(B4,Data!$A:$C,2,0)</f>
        <v>1981</v>
      </c>
      <c r="E4" s="86" t="str">
        <f>VLOOKUP(B4,Data!$A:$C,3,0)</f>
        <v>Zagroš</v>
      </c>
      <c r="F4" s="87">
        <f>_xlfn.IFERROR(VLOOKUP(B4,zajic!$B$4:$H$25,7,0),"")</f>
        <v>0</v>
      </c>
      <c r="G4" s="88">
        <f>_xlfn.IFERROR(VLOOKUP(B4,kopec!$B$26:$G$30,6,0),"")</f>
        <v>16</v>
      </c>
      <c r="H4" s="89">
        <f>_xlfn.IFERROR(VLOOKUP(B4,bila_hora!$B$23:$G$28,6,0),"")</f>
        <v>17</v>
      </c>
      <c r="I4" s="90">
        <f>_xlfn.IFERROR(VLOOKUP(B4,bonus!$B$4:$I$6,8,0),"")</f>
        <v>20</v>
      </c>
      <c r="J4" s="91"/>
      <c r="K4" s="92"/>
      <c r="L4" s="93"/>
      <c r="M4" s="94"/>
      <c r="N4" s="92"/>
      <c r="O4" s="93"/>
      <c r="P4" s="94"/>
      <c r="Q4" s="95">
        <f t="shared" si="1"/>
        <v>53</v>
      </c>
      <c r="R4" s="96">
        <f t="shared" si="2"/>
        <v>53</v>
      </c>
    </row>
    <row r="5" spans="1:18" ht="15">
      <c r="A5" s="98">
        <f t="shared" si="3"/>
        <v>4</v>
      </c>
      <c r="B5" s="84" t="s">
        <v>8</v>
      </c>
      <c r="C5" s="85" t="str">
        <f t="shared" si="0"/>
        <v>1987, MK Kopřivnice</v>
      </c>
      <c r="D5" s="86">
        <f>VLOOKUP(B5,Data!$A:$C,2,0)</f>
        <v>1987</v>
      </c>
      <c r="E5" s="86" t="str">
        <f>VLOOKUP(B5,Data!$A:$C,3,0)</f>
        <v>MK Kopřivnice</v>
      </c>
      <c r="F5" s="87">
        <f>_xlfn.IFERROR(VLOOKUP(B5,zajic!$B$4:$H$25,7,0),"")</f>
        <v>25</v>
      </c>
      <c r="G5" s="88">
        <f>_xlfn.IFERROR(VLOOKUP(B5,kopec!$B$26:$G$30,6,0),"")</f>
        <v>25</v>
      </c>
      <c r="H5" s="89">
        <f>_xlfn.IFERROR(VLOOKUP(B5,bila_hora!$B$23:$G$28,6,0),"")</f>
      </c>
      <c r="I5" s="90">
        <f>_xlfn.IFERROR(VLOOKUP(B5,bonus!$B$4:$I$6,8,0),"")</f>
      </c>
      <c r="J5" s="91"/>
      <c r="K5" s="92"/>
      <c r="L5" s="93"/>
      <c r="M5" s="94"/>
      <c r="N5" s="92"/>
      <c r="O5" s="93"/>
      <c r="P5" s="94"/>
      <c r="Q5" s="95">
        <f t="shared" si="1"/>
        <v>50</v>
      </c>
      <c r="R5" s="96">
        <f t="shared" si="2"/>
        <v>50</v>
      </c>
    </row>
    <row r="6" spans="1:18" ht="15">
      <c r="A6" s="98">
        <f t="shared" si="3"/>
        <v>5</v>
      </c>
      <c r="B6" s="84" t="s">
        <v>151</v>
      </c>
      <c r="C6" s="85" t="str">
        <f t="shared" si="0"/>
        <v>1977, Lašský běžecký klub</v>
      </c>
      <c r="D6" s="86">
        <f>VLOOKUP(B6,Data!$A:$C,2,0)</f>
        <v>1977</v>
      </c>
      <c r="E6" s="86" t="str">
        <f>VLOOKUP(B6,Data!$A:$C,3,0)</f>
        <v>Lašský běžecký klub</v>
      </c>
      <c r="F6" s="87">
        <f>_xlfn.IFERROR(VLOOKUP(B6,zajic!$B$4:$H$25,7,0),"")</f>
        <v>20</v>
      </c>
      <c r="G6" s="88">
        <f>_xlfn.IFERROR(VLOOKUP(B6,kopec!$B$26:$G$30,6,0),"")</f>
      </c>
      <c r="H6" s="89">
        <f>_xlfn.IFERROR(VLOOKUP(B6,bila_hora!$B$23:$G$28,6,0),"")</f>
      </c>
      <c r="I6" s="90">
        <f>_xlfn.IFERROR(VLOOKUP(B6,bonus!$B$4:$I$6,8,0),"")</f>
      </c>
      <c r="J6" s="91"/>
      <c r="K6" s="92"/>
      <c r="L6" s="93"/>
      <c r="M6" s="94"/>
      <c r="N6" s="92"/>
      <c r="O6" s="93"/>
      <c r="P6" s="94"/>
      <c r="Q6" s="95">
        <f t="shared" si="1"/>
        <v>20</v>
      </c>
      <c r="R6" s="96">
        <f t="shared" si="2"/>
        <v>20</v>
      </c>
    </row>
    <row r="7" spans="1:18" ht="15">
      <c r="A7" s="98">
        <f t="shared" si="3"/>
        <v>6</v>
      </c>
      <c r="B7" s="84" t="s">
        <v>19</v>
      </c>
      <c r="C7" s="85" t="str">
        <f t="shared" si="0"/>
        <v>1980, Veselá</v>
      </c>
      <c r="D7" s="86">
        <f>VLOOKUP(B7,Data!$A:$C,2,0)</f>
        <v>1980</v>
      </c>
      <c r="E7" s="86" t="str">
        <f>VLOOKUP(B7,Data!$A:$C,3,0)</f>
        <v>Veselá</v>
      </c>
      <c r="F7" s="87">
        <f>_xlfn.IFERROR(VLOOKUP(B7,zajic!$B$4:$H$25,7,0),"")</f>
        <v>2</v>
      </c>
      <c r="G7" s="88">
        <f>_xlfn.IFERROR(VLOOKUP(B7,kopec!$B$26:$G$30,6,0),"")</f>
        <v>17</v>
      </c>
      <c r="H7" s="89">
        <f>_xlfn.IFERROR(VLOOKUP(B7,bila_hora!$B$23:$G$28,6,0),"")</f>
      </c>
      <c r="I7" s="90">
        <f>_xlfn.IFERROR(VLOOKUP(B7,bonus!$B$4:$I$6,8,0),"")</f>
      </c>
      <c r="J7" s="91"/>
      <c r="K7" s="92"/>
      <c r="L7" s="93"/>
      <c r="M7" s="94"/>
      <c r="N7" s="92"/>
      <c r="O7" s="93"/>
      <c r="P7" s="94"/>
      <c r="Q7" s="95">
        <f t="shared" si="1"/>
        <v>19</v>
      </c>
      <c r="R7" s="96">
        <f t="shared" si="2"/>
        <v>19</v>
      </c>
    </row>
    <row r="8" spans="1:18" ht="15">
      <c r="A8" s="98">
        <f t="shared" si="3"/>
        <v>7</v>
      </c>
      <c r="B8" s="84" t="s">
        <v>152</v>
      </c>
      <c r="C8" s="85" t="str">
        <f t="shared" si="0"/>
        <v>1973, X-Air Ostrava</v>
      </c>
      <c r="D8" s="86">
        <f>VLOOKUP(B8,Data!$A:$C,2,0)</f>
        <v>1973</v>
      </c>
      <c r="E8" s="86" t="str">
        <f>VLOOKUP(B8,Data!$A:$C,3,0)</f>
        <v>X-Air Ostrava</v>
      </c>
      <c r="F8" s="87">
        <f>_xlfn.IFERROR(VLOOKUP(B8,zajic!$B$4:$H$25,7,0),"")</f>
        <v>18</v>
      </c>
      <c r="G8" s="88">
        <f>_xlfn.IFERROR(VLOOKUP(B8,kopec!$B$26:$G$30,6,0),"")</f>
      </c>
      <c r="H8" s="89">
        <f>_xlfn.IFERROR(VLOOKUP(B8,bila_hora!$B$23:$G$28,6,0),"")</f>
      </c>
      <c r="I8" s="90">
        <f>_xlfn.IFERROR(VLOOKUP(B8,bonus!$B$4:$I$6,8,0),"")</f>
      </c>
      <c r="J8" s="91"/>
      <c r="K8" s="92"/>
      <c r="L8" s="93"/>
      <c r="M8" s="94"/>
      <c r="N8" s="92"/>
      <c r="O8" s="93"/>
      <c r="P8" s="94"/>
      <c r="Q8" s="95">
        <f t="shared" si="1"/>
        <v>18</v>
      </c>
      <c r="R8" s="96">
        <f t="shared" si="2"/>
        <v>18</v>
      </c>
    </row>
    <row r="9" spans="1:18" ht="15">
      <c r="A9" s="98">
        <f t="shared" si="3"/>
        <v>7</v>
      </c>
      <c r="B9" s="84" t="s">
        <v>193</v>
      </c>
      <c r="C9" s="85" t="str">
        <f t="shared" si="0"/>
        <v>1986, Veřovice</v>
      </c>
      <c r="D9" s="86">
        <f>VLOOKUP(B9,Data!$A:$C,2,0)</f>
        <v>1986</v>
      </c>
      <c r="E9" s="86" t="str">
        <f>VLOOKUP(B9,Data!$A:$C,3,0)</f>
        <v>Veřovice</v>
      </c>
      <c r="F9" s="87">
        <f>_xlfn.IFERROR(VLOOKUP(B9,zajic!$B$4:$H$25,7,0),"")</f>
      </c>
      <c r="G9" s="88">
        <f>_xlfn.IFERROR(VLOOKUP(B9,kopec!$B$26:$G$30,6,0),"")</f>
      </c>
      <c r="H9" s="89">
        <f>_xlfn.IFERROR(VLOOKUP(B9,bila_hora!$B$23:$G$28,6,0),"")</f>
        <v>18</v>
      </c>
      <c r="I9" s="90">
        <f>_xlfn.IFERROR(VLOOKUP(B9,bonus!$B$4:$I$6,8,0),"")</f>
      </c>
      <c r="J9" s="91"/>
      <c r="K9" s="92"/>
      <c r="L9" s="93"/>
      <c r="M9" s="94"/>
      <c r="N9" s="92"/>
      <c r="O9" s="93"/>
      <c r="P9" s="94"/>
      <c r="Q9" s="95">
        <f t="shared" si="1"/>
        <v>18</v>
      </c>
      <c r="R9" s="96">
        <f t="shared" si="2"/>
        <v>18</v>
      </c>
    </row>
    <row r="10" spans="1:18" ht="15">
      <c r="A10" s="98">
        <f t="shared" si="3"/>
        <v>9</v>
      </c>
      <c r="B10" s="84" t="s">
        <v>159</v>
      </c>
      <c r="C10" s="85" t="str">
        <f t="shared" si="0"/>
        <v>1979, Tichá</v>
      </c>
      <c r="D10" s="86">
        <f>VLOOKUP(B10,Data!$A:$C,2,0)</f>
        <v>1979</v>
      </c>
      <c r="E10" s="86" t="str">
        <f>VLOOKUP(B10,Data!$A:$C,3,0)</f>
        <v>Tichá</v>
      </c>
      <c r="F10" s="87">
        <f>_xlfn.IFERROR(VLOOKUP(B10,zajic!$B$4:$H$25,7,0),"")</f>
        <v>17</v>
      </c>
      <c r="G10" s="88">
        <f>_xlfn.IFERROR(VLOOKUP(B10,kopec!$B$26:$G$30,6,0),"")</f>
      </c>
      <c r="H10" s="89">
        <f>_xlfn.IFERROR(VLOOKUP(B10,bila_hora!$B$23:$G$28,6,0),"")</f>
      </c>
      <c r="I10" s="90">
        <f>_xlfn.IFERROR(VLOOKUP(B10,bonus!$B$4:$I$6,8,0),"")</f>
      </c>
      <c r="J10" s="91"/>
      <c r="K10" s="92"/>
      <c r="L10" s="93"/>
      <c r="M10" s="94"/>
      <c r="N10" s="92"/>
      <c r="O10" s="93"/>
      <c r="P10" s="94"/>
      <c r="Q10" s="95">
        <f t="shared" si="1"/>
        <v>17</v>
      </c>
      <c r="R10" s="96">
        <f t="shared" si="2"/>
        <v>17</v>
      </c>
    </row>
    <row r="11" spans="1:18" ht="15">
      <c r="A11" s="98">
        <f t="shared" si="3"/>
        <v>10</v>
      </c>
      <c r="B11" s="84" t="s">
        <v>195</v>
      </c>
      <c r="C11" s="85" t="str">
        <f t="shared" si="0"/>
        <v>1973, Galaxy Team</v>
      </c>
      <c r="D11" s="86">
        <f>VLOOKUP(B11,Data!$A:$C,2,0)</f>
        <v>1973</v>
      </c>
      <c r="E11" s="86" t="str">
        <f>VLOOKUP(B11,Data!$A:$C,3,0)</f>
        <v>Galaxy Team</v>
      </c>
      <c r="F11" s="87">
        <f>_xlfn.IFERROR(VLOOKUP(B11,zajic!$B$4:$H$25,7,0),"")</f>
      </c>
      <c r="G11" s="88">
        <f>_xlfn.IFERROR(VLOOKUP(B11,kopec!$B$26:$G$30,6,0),"")</f>
      </c>
      <c r="H11" s="89">
        <f>_xlfn.IFERROR(VLOOKUP(B11,bila_hora!$B$23:$G$28,6,0),"")</f>
        <v>16</v>
      </c>
      <c r="I11" s="90">
        <f>_xlfn.IFERROR(VLOOKUP(B11,bonus!$B$4:$I$6,8,0),"")</f>
      </c>
      <c r="J11" s="91"/>
      <c r="K11" s="92"/>
      <c r="L11" s="93"/>
      <c r="M11" s="94"/>
      <c r="N11" s="92"/>
      <c r="O11" s="93"/>
      <c r="P11" s="94"/>
      <c r="Q11" s="95">
        <f t="shared" si="1"/>
        <v>16</v>
      </c>
      <c r="R11" s="96">
        <f t="shared" si="2"/>
        <v>16</v>
      </c>
    </row>
    <row r="12" spans="1:18" ht="15">
      <c r="A12" s="98">
        <f t="shared" si="3"/>
        <v>10</v>
      </c>
      <c r="B12" s="84" t="s">
        <v>153</v>
      </c>
      <c r="C12" s="85" t="str">
        <f t="shared" si="0"/>
        <v>1977, MK Kopřivnice</v>
      </c>
      <c r="D12" s="86">
        <f>VLOOKUP(B12,Data!$A:$C,2,0)</f>
        <v>1977</v>
      </c>
      <c r="E12" s="86" t="str">
        <f>VLOOKUP(B12,Data!$A:$C,3,0)</f>
        <v>MK Kopřivnice</v>
      </c>
      <c r="F12" s="87">
        <f>_xlfn.IFERROR(VLOOKUP(B12,zajic!$B$4:$H$25,7,0),"")</f>
        <v>16</v>
      </c>
      <c r="G12" s="88">
        <f>_xlfn.IFERROR(VLOOKUP(B12,kopec!$B$26:$G$30,6,0),"")</f>
      </c>
      <c r="H12" s="89">
        <f>_xlfn.IFERROR(VLOOKUP(B12,bila_hora!$B$23:$G$28,6,0),"")</f>
      </c>
      <c r="I12" s="90">
        <f>_xlfn.IFERROR(VLOOKUP(B12,bonus!$B$4:$I$6,8,0),"")</f>
      </c>
      <c r="J12" s="91"/>
      <c r="K12" s="92"/>
      <c r="L12" s="93"/>
      <c r="M12" s="94"/>
      <c r="N12" s="92"/>
      <c r="O12" s="93"/>
      <c r="P12" s="94"/>
      <c r="Q12" s="95">
        <f t="shared" si="1"/>
        <v>16</v>
      </c>
      <c r="R12" s="96">
        <f t="shared" si="2"/>
        <v>16</v>
      </c>
    </row>
    <row r="13" spans="1:18" ht="15">
      <c r="A13" s="98">
        <f t="shared" si="3"/>
        <v>12</v>
      </c>
      <c r="B13" s="84" t="s">
        <v>154</v>
      </c>
      <c r="C13" s="85" t="str">
        <f t="shared" si="0"/>
        <v>1975, Lašský běžecký klub</v>
      </c>
      <c r="D13" s="86">
        <f>VLOOKUP(B13,Data!$A:$C,2,0)</f>
        <v>1975</v>
      </c>
      <c r="E13" s="86" t="str">
        <f>VLOOKUP(B13,Data!$A:$C,3,0)</f>
        <v>Lašský běžecký klub</v>
      </c>
      <c r="F13" s="87">
        <f>_xlfn.IFERROR(VLOOKUP(B13,zajic!$B$4:$H$25,7,0),"")</f>
        <v>15</v>
      </c>
      <c r="G13" s="88">
        <f>_xlfn.IFERROR(VLOOKUP(B13,kopec!$B$26:$G$30,6,0),"")</f>
      </c>
      <c r="H13" s="89">
        <f>_xlfn.IFERROR(VLOOKUP(B13,bila_hora!$B$23:$G$28,6,0),"")</f>
      </c>
      <c r="I13" s="90">
        <f>_xlfn.IFERROR(VLOOKUP(B13,bonus!$B$4:$I$6,8,0),"")</f>
      </c>
      <c r="J13" s="91"/>
      <c r="K13" s="92"/>
      <c r="L13" s="93"/>
      <c r="M13" s="94"/>
      <c r="N13" s="92"/>
      <c r="O13" s="93"/>
      <c r="P13" s="94"/>
      <c r="Q13" s="95">
        <f t="shared" si="1"/>
        <v>15</v>
      </c>
      <c r="R13" s="96">
        <f t="shared" si="2"/>
        <v>15</v>
      </c>
    </row>
    <row r="14" spans="1:18" ht="15">
      <c r="A14" s="98">
        <f t="shared" si="3"/>
        <v>12</v>
      </c>
      <c r="B14" s="84" t="s">
        <v>201</v>
      </c>
      <c r="C14" s="85" t="str">
        <f t="shared" si="0"/>
        <v>0, Kopřivnice</v>
      </c>
      <c r="D14" s="86">
        <f>VLOOKUP(B14,Data!$A:$C,2,0)</f>
        <v>0</v>
      </c>
      <c r="E14" s="86" t="str">
        <f>VLOOKUP(B14,Data!$A:$C,3,0)</f>
        <v>Kopřivnice</v>
      </c>
      <c r="F14" s="87">
        <f>_xlfn.IFERROR(VLOOKUP(B14,zajic!$B$4:$H$25,7,0),"")</f>
      </c>
      <c r="G14" s="88">
        <f>_xlfn.IFERROR(VLOOKUP(B14,kopec!$B$26:$G$30,6,0),"")</f>
      </c>
      <c r="H14" s="89">
        <f>_xlfn.IFERROR(VLOOKUP(B14,bila_hora!$B$23:$G$28,6,0),"")</f>
        <v>15</v>
      </c>
      <c r="I14" s="90">
        <f>_xlfn.IFERROR(VLOOKUP(B14,bonus!$B$4:$I$6,8,0),"")</f>
      </c>
      <c r="J14" s="91"/>
      <c r="K14" s="92"/>
      <c r="L14" s="93"/>
      <c r="M14" s="94"/>
      <c r="N14" s="92"/>
      <c r="O14" s="93"/>
      <c r="P14" s="94"/>
      <c r="Q14" s="95">
        <f t="shared" si="1"/>
        <v>15</v>
      </c>
      <c r="R14" s="96">
        <f t="shared" si="2"/>
        <v>15</v>
      </c>
    </row>
    <row r="15" spans="1:18" ht="15">
      <c r="A15" s="98">
        <f t="shared" si="3"/>
        <v>14</v>
      </c>
      <c r="B15" s="84" t="s">
        <v>155</v>
      </c>
      <c r="C15" s="85" t="str">
        <f t="shared" si="0"/>
        <v>1975, MK Kopřivnice</v>
      </c>
      <c r="D15" s="86">
        <f>VLOOKUP(B15,Data!$A:$C,2,0)</f>
        <v>1975</v>
      </c>
      <c r="E15" s="86" t="str">
        <f>VLOOKUP(B15,Data!$A:$C,3,0)</f>
        <v>MK Kopřivnice</v>
      </c>
      <c r="F15" s="87">
        <f>_xlfn.IFERROR(VLOOKUP(B15,zajic!$B$4:$H$25,7,0),"")</f>
        <v>14</v>
      </c>
      <c r="G15" s="88">
        <f>_xlfn.IFERROR(VLOOKUP(B15,kopec!$B$26:$G$30,6,0),"")</f>
      </c>
      <c r="H15" s="89">
        <f>_xlfn.IFERROR(VLOOKUP(B15,bila_hora!$B$23:$G$28,6,0),"")</f>
      </c>
      <c r="I15" s="90">
        <f>_xlfn.IFERROR(VLOOKUP(B15,bonus!$B$4:$I$6,8,0),"")</f>
      </c>
      <c r="J15" s="91"/>
      <c r="K15" s="92"/>
      <c r="L15" s="93"/>
      <c r="M15" s="94"/>
      <c r="N15" s="92"/>
      <c r="O15" s="93"/>
      <c r="P15" s="94"/>
      <c r="Q15" s="95">
        <f t="shared" si="1"/>
        <v>14</v>
      </c>
      <c r="R15" s="96">
        <f t="shared" si="2"/>
        <v>14</v>
      </c>
    </row>
    <row r="16" spans="1:18" ht="15">
      <c r="A16" s="98">
        <f t="shared" si="3"/>
        <v>15</v>
      </c>
      <c r="B16" s="84" t="s">
        <v>160</v>
      </c>
      <c r="C16" s="85" t="str">
        <f t="shared" si="0"/>
        <v>1984, LBK Kopřivnice</v>
      </c>
      <c r="D16" s="86">
        <f>VLOOKUP(B16,Data!$A:$C,2,0)</f>
        <v>1984</v>
      </c>
      <c r="E16" s="86" t="str">
        <f>VLOOKUP(B16,Data!$A:$C,3,0)</f>
        <v>LBK Kopřivnice</v>
      </c>
      <c r="F16" s="87">
        <f>_xlfn.IFERROR(VLOOKUP(B16,zajic!$B$4:$H$25,7,0),"")</f>
        <v>13</v>
      </c>
      <c r="G16" s="88">
        <f>_xlfn.IFERROR(VLOOKUP(B16,kopec!$B$26:$G$30,6,0),"")</f>
      </c>
      <c r="H16" s="89">
        <f>_xlfn.IFERROR(VLOOKUP(B16,bila_hora!$B$23:$G$28,6,0),"")</f>
      </c>
      <c r="I16" s="90">
        <f>_xlfn.IFERROR(VLOOKUP(B16,bonus!$B$4:$I$6,8,0),"")</f>
      </c>
      <c r="J16" s="91"/>
      <c r="K16" s="92"/>
      <c r="L16" s="93"/>
      <c r="M16" s="94"/>
      <c r="N16" s="92"/>
      <c r="O16" s="93"/>
      <c r="P16" s="94"/>
      <c r="Q16" s="95">
        <f t="shared" si="1"/>
        <v>13</v>
      </c>
      <c r="R16" s="96">
        <f t="shared" si="2"/>
        <v>13</v>
      </c>
    </row>
    <row r="17" spans="1:18" ht="15">
      <c r="A17" s="98">
        <f t="shared" si="3"/>
        <v>16</v>
      </c>
      <c r="B17" s="84" t="s">
        <v>161</v>
      </c>
      <c r="C17" s="85" t="str">
        <f t="shared" si="0"/>
        <v>1973, Pepa Team FM</v>
      </c>
      <c r="D17" s="86">
        <f>VLOOKUP(B17,Data!$A:$C,2,0)</f>
        <v>1973</v>
      </c>
      <c r="E17" s="86" t="str">
        <f>VLOOKUP(B17,Data!$A:$C,3,0)</f>
        <v>Pepa Team FM</v>
      </c>
      <c r="F17" s="87">
        <f>_xlfn.IFERROR(VLOOKUP(B17,zajic!$B$4:$H$25,7,0),"")</f>
        <v>12</v>
      </c>
      <c r="G17" s="88">
        <f>_xlfn.IFERROR(VLOOKUP(B17,kopec!$B$26:$G$30,6,0),"")</f>
      </c>
      <c r="H17" s="89">
        <f>_xlfn.IFERROR(VLOOKUP(B17,bila_hora!$B$23:$G$28,6,0),"")</f>
      </c>
      <c r="I17" s="90">
        <f>_xlfn.IFERROR(VLOOKUP(B17,bonus!$B$4:$I$6,8,0),"")</f>
      </c>
      <c r="J17" s="91"/>
      <c r="K17" s="92"/>
      <c r="L17" s="93"/>
      <c r="M17" s="94"/>
      <c r="N17" s="92"/>
      <c r="O17" s="93"/>
      <c r="P17" s="94"/>
      <c r="Q17" s="95">
        <f t="shared" si="1"/>
        <v>12</v>
      </c>
      <c r="R17" s="96">
        <f t="shared" si="2"/>
        <v>12</v>
      </c>
    </row>
    <row r="18" spans="1:18" ht="15">
      <c r="A18" s="98">
        <f t="shared" si="3"/>
        <v>17</v>
      </c>
      <c r="B18" s="84" t="s">
        <v>156</v>
      </c>
      <c r="C18" s="85" t="str">
        <f t="shared" si="0"/>
        <v>1979, KHB Radegast</v>
      </c>
      <c r="D18" s="86">
        <f>VLOOKUP(B18,Data!$A:$C,2,0)</f>
        <v>1979</v>
      </c>
      <c r="E18" s="86" t="str">
        <f>VLOOKUP(B18,Data!$A:$C,3,0)</f>
        <v>KHB Radegast</v>
      </c>
      <c r="F18" s="87">
        <f>_xlfn.IFERROR(VLOOKUP(B18,zajic!$B$4:$H$25,7,0),"")</f>
        <v>11</v>
      </c>
      <c r="G18" s="88">
        <f>_xlfn.IFERROR(VLOOKUP(B18,kopec!$B$26:$G$30,6,0),"")</f>
      </c>
      <c r="H18" s="89">
        <f>_xlfn.IFERROR(VLOOKUP(B18,bila_hora!$B$23:$G$28,6,0),"")</f>
      </c>
      <c r="I18" s="90">
        <f>_xlfn.IFERROR(VLOOKUP(B18,bonus!$B$4:$I$6,8,0),"")</f>
      </c>
      <c r="J18" s="91"/>
      <c r="K18" s="92"/>
      <c r="L18" s="93"/>
      <c r="M18" s="94"/>
      <c r="N18" s="92"/>
      <c r="O18" s="93"/>
      <c r="P18" s="94"/>
      <c r="Q18" s="95">
        <f t="shared" si="1"/>
        <v>11</v>
      </c>
      <c r="R18" s="96">
        <f t="shared" si="2"/>
        <v>11</v>
      </c>
    </row>
    <row r="19" spans="1:18" ht="15">
      <c r="A19" s="98">
        <f t="shared" si="3"/>
        <v>18</v>
      </c>
      <c r="B19" s="84" t="s">
        <v>162</v>
      </c>
      <c r="C19" s="85" t="str">
        <f t="shared" si="0"/>
        <v>1981, HO Vsetín</v>
      </c>
      <c r="D19" s="86">
        <f>VLOOKUP(B19,Data!$A:$C,2,0)</f>
        <v>1981</v>
      </c>
      <c r="E19" s="86" t="str">
        <f>VLOOKUP(B19,Data!$A:$C,3,0)</f>
        <v>HO Vsetín</v>
      </c>
      <c r="F19" s="87">
        <f>_xlfn.IFERROR(VLOOKUP(B19,zajic!$B$4:$H$25,7,0),"")</f>
        <v>10</v>
      </c>
      <c r="G19" s="88">
        <f>_xlfn.IFERROR(VLOOKUP(B19,kopec!$B$26:$G$30,6,0),"")</f>
      </c>
      <c r="H19" s="89">
        <f>_xlfn.IFERROR(VLOOKUP(B19,bila_hora!$B$23:$G$28,6,0),"")</f>
      </c>
      <c r="I19" s="90">
        <f>_xlfn.IFERROR(VLOOKUP(B19,bonus!$B$4:$I$6,8,0),"")</f>
      </c>
      <c r="J19" s="91"/>
      <c r="K19" s="92"/>
      <c r="L19" s="93"/>
      <c r="M19" s="94"/>
      <c r="N19" s="92"/>
      <c r="O19" s="93"/>
      <c r="P19" s="94"/>
      <c r="Q19" s="95">
        <f t="shared" si="1"/>
        <v>10</v>
      </c>
      <c r="R19" s="96">
        <f t="shared" si="2"/>
        <v>10</v>
      </c>
    </row>
    <row r="20" spans="1:18" ht="15">
      <c r="A20" s="98">
        <f t="shared" si="3"/>
        <v>19</v>
      </c>
      <c r="B20" s="84" t="s">
        <v>157</v>
      </c>
      <c r="C20" s="85" t="str">
        <f t="shared" si="0"/>
        <v>1976, Pepa Team FM</v>
      </c>
      <c r="D20" s="86">
        <f>VLOOKUP(B20,Data!$A:$C,2,0)</f>
        <v>1976</v>
      </c>
      <c r="E20" s="86" t="str">
        <f>VLOOKUP(B20,Data!$A:$C,3,0)</f>
        <v>Pepa Team FM</v>
      </c>
      <c r="F20" s="87">
        <f>_xlfn.IFERROR(VLOOKUP(B20,zajic!$B$4:$H$25,7,0),"")</f>
        <v>9</v>
      </c>
      <c r="G20" s="88">
        <f>_xlfn.IFERROR(VLOOKUP(B20,kopec!$B$26:$G$30,6,0),"")</f>
      </c>
      <c r="H20" s="89">
        <f>_xlfn.IFERROR(VLOOKUP(B20,bila_hora!$B$23:$G$28,6,0),"")</f>
      </c>
      <c r="I20" s="90">
        <f>_xlfn.IFERROR(VLOOKUP(B20,bonus!$B$4:$I$6,8,0),"")</f>
      </c>
      <c r="J20" s="91"/>
      <c r="K20" s="92"/>
      <c r="L20" s="93"/>
      <c r="M20" s="94"/>
      <c r="N20" s="92"/>
      <c r="O20" s="93"/>
      <c r="P20" s="94"/>
      <c r="Q20" s="95">
        <f t="shared" si="1"/>
        <v>9</v>
      </c>
      <c r="R20" s="96">
        <f t="shared" si="2"/>
        <v>9</v>
      </c>
    </row>
    <row r="21" spans="1:18" ht="15">
      <c r="A21" s="98">
        <f t="shared" si="3"/>
        <v>20</v>
      </c>
      <c r="B21" s="84" t="s">
        <v>163</v>
      </c>
      <c r="C21" s="85" t="str">
        <f t="shared" si="0"/>
        <v>1974, Hůrka</v>
      </c>
      <c r="D21" s="86">
        <f>VLOOKUP(B21,Data!$A:$C,2,0)</f>
        <v>1974</v>
      </c>
      <c r="E21" s="86" t="str">
        <f>VLOOKUP(B21,Data!$A:$C,3,0)</f>
        <v>Hůrka</v>
      </c>
      <c r="F21" s="87">
        <f>_xlfn.IFERROR(VLOOKUP(B21,zajic!$B$4:$H$25,7,0),"")</f>
        <v>8</v>
      </c>
      <c r="G21" s="88">
        <f>_xlfn.IFERROR(VLOOKUP(B21,kopec!$B$26:$G$30,6,0),"")</f>
      </c>
      <c r="H21" s="89">
        <f>_xlfn.IFERROR(VLOOKUP(B21,bila_hora!$B$23:$G$28,6,0),"")</f>
      </c>
      <c r="I21" s="90">
        <f>_xlfn.IFERROR(VLOOKUP(B21,bonus!$B$4:$I$6,8,0),"")</f>
      </c>
      <c r="J21" s="91"/>
      <c r="K21" s="92"/>
      <c r="L21" s="93"/>
      <c r="M21" s="94"/>
      <c r="N21" s="92"/>
      <c r="O21" s="93"/>
      <c r="P21" s="94"/>
      <c r="Q21" s="95">
        <f t="shared" si="1"/>
        <v>8</v>
      </c>
      <c r="R21" s="96">
        <f t="shared" si="2"/>
        <v>8</v>
      </c>
    </row>
    <row r="22" spans="1:18" ht="15">
      <c r="A22" s="98">
        <f t="shared" si="3"/>
        <v>21</v>
      </c>
      <c r="B22" s="84" t="s">
        <v>158</v>
      </c>
      <c r="C22" s="85" t="str">
        <f t="shared" si="0"/>
        <v>1979, Pepa Team FM</v>
      </c>
      <c r="D22" s="86">
        <f>VLOOKUP(B22,Data!$A:$C,2,0)</f>
        <v>1979</v>
      </c>
      <c r="E22" s="86" t="str">
        <f>VLOOKUP(B22,Data!$A:$C,3,0)</f>
        <v>Pepa Team FM</v>
      </c>
      <c r="F22" s="87">
        <f>_xlfn.IFERROR(VLOOKUP(B22,zajic!$B$4:$H$25,7,0),"")</f>
        <v>7</v>
      </c>
      <c r="G22" s="88">
        <f>_xlfn.IFERROR(VLOOKUP(B22,kopec!$B$26:$G$30,6,0),"")</f>
      </c>
      <c r="H22" s="89">
        <f>_xlfn.IFERROR(VLOOKUP(B22,bila_hora!$B$23:$G$28,6,0),"")</f>
      </c>
      <c r="I22" s="90">
        <f>_xlfn.IFERROR(VLOOKUP(B22,bonus!$B$4:$I$6,8,0),"")</f>
      </c>
      <c r="J22" s="91"/>
      <c r="K22" s="92"/>
      <c r="L22" s="93"/>
      <c r="M22" s="94"/>
      <c r="N22" s="92"/>
      <c r="O22" s="93"/>
      <c r="P22" s="94"/>
      <c r="Q22" s="95">
        <f t="shared" si="1"/>
        <v>7</v>
      </c>
      <c r="R22" s="96">
        <f t="shared" si="2"/>
        <v>7</v>
      </c>
    </row>
    <row r="23" spans="1:18" ht="15">
      <c r="A23" s="98">
        <f t="shared" si="3"/>
        <v>22</v>
      </c>
      <c r="B23" s="84" t="s">
        <v>164</v>
      </c>
      <c r="C23" s="85" t="str">
        <f t="shared" si="0"/>
        <v>1976, Orel Veřovice</v>
      </c>
      <c r="D23" s="86">
        <f>VLOOKUP(B23,Data!$A:$C,2,0)</f>
        <v>1976</v>
      </c>
      <c r="E23" s="86" t="str">
        <f>VLOOKUP(B23,Data!$A:$C,3,0)</f>
        <v>Orel Veřovice</v>
      </c>
      <c r="F23" s="87">
        <f>_xlfn.IFERROR(VLOOKUP(B23,zajic!$B$4:$H$25,7,0),"")</f>
        <v>6</v>
      </c>
      <c r="G23" s="88">
        <f>_xlfn.IFERROR(VLOOKUP(B23,kopec!$B$26:$G$30,6,0),"")</f>
      </c>
      <c r="H23" s="89">
        <f>_xlfn.IFERROR(VLOOKUP(B23,bila_hora!$B$23:$G$28,6,0),"")</f>
      </c>
      <c r="I23" s="90">
        <f>_xlfn.IFERROR(VLOOKUP(B23,bonus!$B$4:$I$6,8,0),"")</f>
      </c>
      <c r="J23" s="91"/>
      <c r="K23" s="92"/>
      <c r="L23" s="93"/>
      <c r="M23" s="94"/>
      <c r="N23" s="92"/>
      <c r="O23" s="93"/>
      <c r="P23" s="94"/>
      <c r="Q23" s="95">
        <f t="shared" si="1"/>
        <v>6</v>
      </c>
      <c r="R23" s="96">
        <f t="shared" si="2"/>
        <v>6</v>
      </c>
    </row>
    <row r="24" spans="1:18" ht="15">
      <c r="A24" s="98">
        <f t="shared" si="3"/>
        <v>23</v>
      </c>
      <c r="B24" s="84" t="s">
        <v>165</v>
      </c>
      <c r="C24" s="85" t="str">
        <f t="shared" si="0"/>
        <v>1982, Hukvaldy </v>
      </c>
      <c r="D24" s="86">
        <f>VLOOKUP(B24,Data!$A:$C,2,0)</f>
        <v>1982</v>
      </c>
      <c r="E24" s="86" t="str">
        <f>VLOOKUP(B24,Data!$A:$C,3,0)</f>
        <v>Hukvaldy </v>
      </c>
      <c r="F24" s="87">
        <f>_xlfn.IFERROR(VLOOKUP(B24,zajic!$B$4:$H$25,7,0),"")</f>
        <v>5</v>
      </c>
      <c r="G24" s="88">
        <f>_xlfn.IFERROR(VLOOKUP(B24,kopec!$B$26:$G$30,6,0),"")</f>
      </c>
      <c r="H24" s="89">
        <f>_xlfn.IFERROR(VLOOKUP(B24,bila_hora!$B$23:$G$28,6,0),"")</f>
      </c>
      <c r="I24" s="90">
        <f>_xlfn.IFERROR(VLOOKUP(B24,bonus!$B$4:$I$6,8,0),"")</f>
      </c>
      <c r="J24" s="91"/>
      <c r="K24" s="92"/>
      <c r="L24" s="93"/>
      <c r="M24" s="94"/>
      <c r="N24" s="92"/>
      <c r="O24" s="93"/>
      <c r="P24" s="94"/>
      <c r="Q24" s="95">
        <f t="shared" si="1"/>
        <v>5</v>
      </c>
      <c r="R24" s="96">
        <f t="shared" si="2"/>
        <v>5</v>
      </c>
    </row>
    <row r="25" spans="1:18" ht="15">
      <c r="A25" s="98">
        <f t="shared" si="3"/>
        <v>24</v>
      </c>
      <c r="B25" s="84" t="s">
        <v>166</v>
      </c>
      <c r="C25" s="85" t="str">
        <f t="shared" si="0"/>
        <v>1987, Tarzánie</v>
      </c>
      <c r="D25" s="86">
        <f>VLOOKUP(B25,Data!$A:$C,2,0)</f>
        <v>1987</v>
      </c>
      <c r="E25" s="86" t="str">
        <f>VLOOKUP(B25,Data!$A:$C,3,0)</f>
        <v>Tarzánie</v>
      </c>
      <c r="F25" s="87">
        <f>_xlfn.IFERROR(VLOOKUP(B25,zajic!$B$4:$H$25,7,0),"")</f>
        <v>4</v>
      </c>
      <c r="G25" s="88">
        <f>_xlfn.IFERROR(VLOOKUP(B25,kopec!$B$26:$G$30,6,0),"")</f>
      </c>
      <c r="H25" s="89">
        <f>_xlfn.IFERROR(VLOOKUP(B25,bila_hora!$B$23:$G$28,6,0),"")</f>
      </c>
      <c r="I25" s="90">
        <f>_xlfn.IFERROR(VLOOKUP(B25,bonus!$B$4:$I$6,8,0),"")</f>
      </c>
      <c r="J25" s="91"/>
      <c r="K25" s="92"/>
      <c r="L25" s="93"/>
      <c r="M25" s="94"/>
      <c r="N25" s="92"/>
      <c r="O25" s="93"/>
      <c r="P25" s="94"/>
      <c r="Q25" s="95">
        <f t="shared" si="1"/>
        <v>4</v>
      </c>
      <c r="R25" s="96">
        <f t="shared" si="2"/>
        <v>4</v>
      </c>
    </row>
    <row r="26" spans="1:18" ht="15">
      <c r="A26" s="98">
        <f t="shared" si="3"/>
        <v>25</v>
      </c>
      <c r="B26" s="84" t="s">
        <v>167</v>
      </c>
      <c r="C26" s="85" t="str">
        <f t="shared" si="0"/>
        <v>1984, HO Baník Karviná</v>
      </c>
      <c r="D26" s="86">
        <f>VLOOKUP(B26,Data!$A:$C,2,0)</f>
        <v>1984</v>
      </c>
      <c r="E26" s="86" t="str">
        <f>VLOOKUP(B26,Data!$A:$C,3,0)</f>
        <v>HO Baník Karviná</v>
      </c>
      <c r="F26" s="87">
        <f>_xlfn.IFERROR(VLOOKUP(B26,zajic!$B$4:$H$25,7,0),"")</f>
        <v>3</v>
      </c>
      <c r="G26" s="88">
        <f>_xlfn.IFERROR(VLOOKUP(B26,kopec!$B$26:$G$30,6,0),"")</f>
      </c>
      <c r="H26" s="89">
        <f>_xlfn.IFERROR(VLOOKUP(B26,bila_hora!$B$23:$G$28,6,0),"")</f>
      </c>
      <c r="I26" s="90">
        <f>_xlfn.IFERROR(VLOOKUP(B26,bonus!$B$4:$I$6,8,0),"")</f>
      </c>
      <c r="J26" s="91"/>
      <c r="K26" s="92"/>
      <c r="L26" s="93"/>
      <c r="M26" s="94"/>
      <c r="N26" s="92"/>
      <c r="O26" s="93"/>
      <c r="P26" s="94"/>
      <c r="Q26" s="95">
        <f t="shared" si="1"/>
        <v>3</v>
      </c>
      <c r="R26" s="96">
        <f t="shared" si="2"/>
        <v>3</v>
      </c>
    </row>
    <row r="27" spans="1:18" ht="15">
      <c r="A27" s="98">
        <f t="shared" si="3"/>
        <v>26</v>
      </c>
      <c r="B27" s="84" t="s">
        <v>168</v>
      </c>
      <c r="C27" s="85" t="str">
        <f t="shared" si="0"/>
        <v>1979, Pepa Team FM</v>
      </c>
      <c r="D27" s="86">
        <f>VLOOKUP(B27,Data!$A:$C,2,0)</f>
        <v>1979</v>
      </c>
      <c r="E27" s="86" t="str">
        <f>VLOOKUP(B27,Data!$A:$C,3,0)</f>
        <v>Pepa Team FM</v>
      </c>
      <c r="F27" s="87">
        <f>_xlfn.IFERROR(VLOOKUP(B27,zajic!$B$4:$H$25,7,0),"")</f>
        <v>1</v>
      </c>
      <c r="G27" s="88">
        <f>_xlfn.IFERROR(VLOOKUP(B27,kopec!$B$26:$G$30,6,0),"")</f>
      </c>
      <c r="H27" s="89">
        <f>_xlfn.IFERROR(VLOOKUP(B27,bila_hora!$B$23:$G$28,6,0),"")</f>
      </c>
      <c r="I27" s="90">
        <f>_xlfn.IFERROR(VLOOKUP(B27,bonus!$B$4:$I$6,8,0),"")</f>
      </c>
      <c r="J27" s="91"/>
      <c r="K27" s="92"/>
      <c r="L27" s="93"/>
      <c r="M27" s="94"/>
      <c r="N27" s="92"/>
      <c r="O27" s="93"/>
      <c r="P27" s="94"/>
      <c r="Q27" s="95">
        <f t="shared" si="1"/>
        <v>1</v>
      </c>
      <c r="R27" s="96">
        <f t="shared" si="2"/>
        <v>1</v>
      </c>
    </row>
    <row r="33" spans="2:6" ht="15">
      <c r="B33" s="15"/>
      <c r="C33" s="15"/>
      <c r="F33" s="15"/>
    </row>
    <row r="34" spans="2:6" ht="15">
      <c r="B34" s="15"/>
      <c r="C34" s="15"/>
      <c r="F34" s="15"/>
    </row>
    <row r="35" spans="2:6" ht="15">
      <c r="B35" s="15"/>
      <c r="C35" s="15"/>
      <c r="F35" s="15"/>
    </row>
    <row r="36" spans="2:6" ht="15">
      <c r="B36" s="15"/>
      <c r="C36" s="15"/>
      <c r="F36" s="15"/>
    </row>
    <row r="37" spans="2:6" ht="15">
      <c r="B37" s="15"/>
      <c r="C37" s="15"/>
      <c r="F37" s="15"/>
    </row>
    <row r="38" spans="2:6" ht="15">
      <c r="B38" s="15"/>
      <c r="C38" s="15"/>
      <c r="F38" s="15"/>
    </row>
    <row r="39" spans="2:6" ht="15">
      <c r="B39" s="15"/>
      <c r="C39" s="15"/>
      <c r="F39" s="15"/>
    </row>
    <row r="40" spans="2:6" ht="15">
      <c r="B40" s="15"/>
      <c r="C40" s="15"/>
      <c r="F40" s="15"/>
    </row>
    <row r="41" spans="2:6" ht="15">
      <c r="B41" s="15"/>
      <c r="C41" s="15"/>
      <c r="F41" s="15"/>
    </row>
    <row r="42" spans="2:6" ht="15">
      <c r="B42" s="15"/>
      <c r="C42" s="15"/>
      <c r="F42" s="15"/>
    </row>
    <row r="44" spans="2:6" ht="15">
      <c r="B44" s="15"/>
      <c r="C44" s="15"/>
      <c r="F44" s="15"/>
    </row>
    <row r="45" spans="2:6" ht="15">
      <c r="B45" s="15"/>
      <c r="C45" s="15"/>
      <c r="F45" s="15"/>
    </row>
    <row r="46" spans="2:6" ht="15">
      <c r="B46" s="15"/>
      <c r="C46" s="15"/>
      <c r="F46" s="15"/>
    </row>
    <row r="47" spans="2:6" ht="15">
      <c r="B47" s="15"/>
      <c r="C47" s="15"/>
      <c r="F47" s="15"/>
    </row>
    <row r="48" spans="2:6" ht="15">
      <c r="B48" s="15"/>
      <c r="C48" s="15"/>
      <c r="F48" s="15"/>
    </row>
    <row r="49" spans="2:6" ht="15">
      <c r="B49" s="15"/>
      <c r="C49" s="15"/>
      <c r="F49" s="15"/>
    </row>
    <row r="50" spans="2:6" ht="15">
      <c r="B50" s="15"/>
      <c r="C50" s="15"/>
      <c r="F50" s="15"/>
    </row>
    <row r="51" spans="2:6" ht="15">
      <c r="B51" s="15"/>
      <c r="C51" s="15"/>
      <c r="F51" s="15"/>
    </row>
    <row r="52" spans="2:6" ht="15">
      <c r="B52" s="15"/>
      <c r="C52" s="15"/>
      <c r="F52" s="15"/>
    </row>
    <row r="53" spans="2:6" ht="15">
      <c r="B53" s="15"/>
      <c r="C53" s="15"/>
      <c r="F53" s="15"/>
    </row>
    <row r="54" spans="2:6" ht="15">
      <c r="B54" s="15"/>
      <c r="C54" s="15"/>
      <c r="F54" s="15"/>
    </row>
    <row r="55" spans="2:6" ht="15">
      <c r="B55" s="15"/>
      <c r="C55" s="15"/>
      <c r="F55" s="15"/>
    </row>
    <row r="56" spans="2:6" ht="15">
      <c r="B56" s="15"/>
      <c r="C56" s="15"/>
      <c r="F56" s="15"/>
    </row>
    <row r="57" spans="2:6" ht="15">
      <c r="B57" s="15"/>
      <c r="C57" s="15"/>
      <c r="F57" s="15"/>
    </row>
    <row r="58" spans="2:6" ht="15">
      <c r="B58" s="15"/>
      <c r="C58" s="15"/>
      <c r="F58" s="15"/>
    </row>
    <row r="59" spans="2:6" ht="15">
      <c r="B59" s="15"/>
      <c r="C59" s="15"/>
      <c r="F59" s="15"/>
    </row>
    <row r="60" spans="2:6" ht="15">
      <c r="B60" s="15"/>
      <c r="C60" s="15"/>
      <c r="F60" s="15"/>
    </row>
    <row r="61" spans="2:6" ht="15">
      <c r="B61" s="15"/>
      <c r="C61" s="15"/>
      <c r="F61" s="15"/>
    </row>
    <row r="62" spans="2:6" ht="15">
      <c r="B62" s="15"/>
      <c r="C62" s="15"/>
      <c r="F62" s="15"/>
    </row>
    <row r="63" spans="2:6" ht="15">
      <c r="B63" s="15"/>
      <c r="C63" s="15"/>
      <c r="F63" s="15"/>
    </row>
    <row r="64" spans="2:6" ht="15">
      <c r="B64" s="15"/>
      <c r="C64" s="15"/>
      <c r="F64" s="15"/>
    </row>
    <row r="65" spans="2:6" ht="15">
      <c r="B65" s="15"/>
      <c r="C65" s="15"/>
      <c r="F65" s="15"/>
    </row>
    <row r="66" spans="2:6" ht="15">
      <c r="B66" s="15"/>
      <c r="C66" s="15"/>
      <c r="F66" s="15"/>
    </row>
    <row r="67" spans="2:6" ht="15">
      <c r="B67" s="15"/>
      <c r="C67" s="15"/>
      <c r="F67" s="15"/>
    </row>
    <row r="68" spans="2:6" ht="15">
      <c r="B68" s="15"/>
      <c r="C68" s="15"/>
      <c r="F68" s="15"/>
    </row>
    <row r="69" spans="2:6" ht="15">
      <c r="B69" s="15"/>
      <c r="C69" s="15"/>
      <c r="F69" s="15"/>
    </row>
    <row r="70" spans="2:6" ht="15">
      <c r="B70" s="15"/>
      <c r="C70" s="15"/>
      <c r="F70" s="15"/>
    </row>
    <row r="71" spans="2:6" ht="15">
      <c r="B71" s="15"/>
      <c r="C71" s="15"/>
      <c r="F71" s="15"/>
    </row>
  </sheetData>
  <sheetProtection/>
  <autoFilter ref="B1:R27">
    <sortState ref="B2:R71">
      <sortCondition descending="1" sortBy="value" ref="Q2:Q71"/>
    </sortState>
  </autoFilter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4"/>
  <sheetViews>
    <sheetView zoomScalePageLayoutView="0" workbookViewId="0" topLeftCell="A1">
      <selection activeCell="A1" sqref="A1:R14"/>
    </sheetView>
  </sheetViews>
  <sheetFormatPr defaultColWidth="15.7109375" defaultRowHeight="15"/>
  <cols>
    <col min="1" max="1" width="5.140625" style="15" customWidth="1"/>
    <col min="2" max="2" width="20.00390625" style="58" bestFit="1" customWidth="1"/>
    <col min="3" max="3" width="24.57421875" style="59" bestFit="1" customWidth="1"/>
    <col min="4" max="4" width="18.140625" style="15" hidden="1" customWidth="1"/>
    <col min="5" max="5" width="20.421875" style="15" hidden="1" customWidth="1"/>
    <col min="6" max="6" width="6.7109375" style="69" customWidth="1"/>
    <col min="7" max="18" width="6.7109375" style="15" customWidth="1"/>
    <col min="19" max="19" width="6.8515625" style="15" customWidth="1"/>
    <col min="20" max="16384" width="15.7109375" style="15" customWidth="1"/>
  </cols>
  <sheetData>
    <row r="1" spans="1:18" ht="119.25">
      <c r="A1" s="97"/>
      <c r="B1" s="71" t="s">
        <v>3</v>
      </c>
      <c r="C1" s="72" t="s">
        <v>232</v>
      </c>
      <c r="D1" s="73"/>
      <c r="E1" s="73"/>
      <c r="F1" s="74" t="s">
        <v>233</v>
      </c>
      <c r="G1" s="75" t="s">
        <v>226</v>
      </c>
      <c r="H1" s="76" t="s">
        <v>234</v>
      </c>
      <c r="I1" s="77" t="s">
        <v>227</v>
      </c>
      <c r="J1" s="78" t="s">
        <v>228</v>
      </c>
      <c r="K1" s="79" t="s">
        <v>229</v>
      </c>
      <c r="L1" s="80" t="s">
        <v>235</v>
      </c>
      <c r="M1" s="81" t="s">
        <v>236</v>
      </c>
      <c r="N1" s="79" t="s">
        <v>237</v>
      </c>
      <c r="O1" s="80" t="s">
        <v>238</v>
      </c>
      <c r="P1" s="81" t="s">
        <v>239</v>
      </c>
      <c r="Q1" s="82" t="s">
        <v>230</v>
      </c>
      <c r="R1" s="83" t="s">
        <v>231</v>
      </c>
    </row>
    <row r="2" spans="1:19" ht="15">
      <c r="A2" s="98">
        <f>RANK(R2,$R:$R)</f>
        <v>1</v>
      </c>
      <c r="B2" s="84" t="s">
        <v>33</v>
      </c>
      <c r="C2" s="85" t="str">
        <f aca="true" t="shared" si="0" ref="C2:C14">D2&amp;", "&amp;E2</f>
        <v>1989, HO Kailas</v>
      </c>
      <c r="D2" s="86">
        <f>VLOOKUP(B2,Data!$A:$C,2,0)</f>
        <v>1989</v>
      </c>
      <c r="E2" s="86" t="str">
        <f>VLOOKUP(B2,Data!$A:$C,3,0)</f>
        <v>HO Kailas</v>
      </c>
      <c r="F2" s="87">
        <f>_xlfn.IFERROR(VLOOKUP(B2,zajic!$B$75:$H$85,7,0),"")</f>
        <v>17</v>
      </c>
      <c r="G2" s="88">
        <f>_xlfn.IFERROR(VLOOKUP(B2,kopec!$B$52:$G$53,6,0),"")</f>
        <v>20</v>
      </c>
      <c r="H2" s="89">
        <f>_xlfn.IFERROR(VLOOKUP(B2,bila_hora!$B$45:$G$47,6,0),"")</f>
        <v>20</v>
      </c>
      <c r="I2" s="90">
        <f>_xlfn.IFERROR(VLOOKUP(B2,bonus!$B$8:$I$9,8,0),"")</f>
        <v>25</v>
      </c>
      <c r="J2" s="91"/>
      <c r="K2" s="92"/>
      <c r="L2" s="93"/>
      <c r="M2" s="94"/>
      <c r="N2" s="92"/>
      <c r="O2" s="93"/>
      <c r="P2" s="94"/>
      <c r="Q2" s="95">
        <f aca="true" t="shared" si="1" ref="Q2:Q14">SUM(F2:P2)</f>
        <v>82</v>
      </c>
      <c r="R2" s="96">
        <f aca="true" t="shared" si="2" ref="R2:R14">IF(COUNT(F2:H2,J2:P2)&gt;9,SUM(F2:P2)-MIN(SMALL(F2:H2,1),SMALL(J2:P2,1)),SUM(F2:P2))</f>
        <v>82</v>
      </c>
      <c r="S2" s="70"/>
    </row>
    <row r="3" spans="1:19" ht="15">
      <c r="A3" s="98">
        <f aca="true" t="shared" si="3" ref="A3:A14">RANK(R3,$R:$R)</f>
        <v>2</v>
      </c>
      <c r="B3" s="84" t="s">
        <v>27</v>
      </c>
      <c r="C3" s="85" t="str">
        <f t="shared" si="0"/>
        <v>1974, MK Kopřivnice</v>
      </c>
      <c r="D3" s="86">
        <f>VLOOKUP(B3,Data!$A:$C,2,0)</f>
        <v>1974</v>
      </c>
      <c r="E3" s="86" t="str">
        <f>VLOOKUP(B3,Data!$A:$C,3,0)</f>
        <v>MK Kopřivnice</v>
      </c>
      <c r="F3" s="87">
        <f>_xlfn.IFERROR(VLOOKUP(B3,zajic!$B$75:$H$85,7,0),"")</f>
      </c>
      <c r="G3" s="88">
        <f>_xlfn.IFERROR(VLOOKUP(B3,kopec!$B$52:$G$53,6,0),"")</f>
        <v>25</v>
      </c>
      <c r="H3" s="89">
        <f>_xlfn.IFERROR(VLOOKUP(B3,bila_hora!$B$45:$G$47,6,0),"")</f>
        <v>25</v>
      </c>
      <c r="I3" s="90">
        <f>_xlfn.IFERROR(VLOOKUP(B3,bonus!$B$8:$I$9,8,0),"")</f>
        <v>30</v>
      </c>
      <c r="J3" s="91"/>
      <c r="K3" s="92"/>
      <c r="L3" s="93"/>
      <c r="M3" s="94"/>
      <c r="N3" s="92"/>
      <c r="O3" s="93"/>
      <c r="P3" s="94"/>
      <c r="Q3" s="95">
        <f t="shared" si="1"/>
        <v>80</v>
      </c>
      <c r="R3" s="96">
        <f t="shared" si="2"/>
        <v>80</v>
      </c>
      <c r="S3" s="70"/>
    </row>
    <row r="4" spans="1:19" ht="15">
      <c r="A4" s="98">
        <f t="shared" si="3"/>
        <v>3</v>
      </c>
      <c r="B4" s="84" t="s">
        <v>182</v>
      </c>
      <c r="C4" s="85" t="str">
        <f t="shared" si="0"/>
        <v>1988, Baláž Extreme Team Ostrava</v>
      </c>
      <c r="D4" s="86">
        <f>VLOOKUP(B4,Data!$A:$C,2,0)</f>
        <v>1988</v>
      </c>
      <c r="E4" s="86" t="str">
        <f>VLOOKUP(B4,Data!$A:$C,3,0)</f>
        <v>Baláž Extreme Team Ostrava</v>
      </c>
      <c r="F4" s="87">
        <f>_xlfn.IFERROR(VLOOKUP(B4,zajic!$B$75:$H$85,7,0),"")</f>
        <v>25</v>
      </c>
      <c r="G4" s="88">
        <f>_xlfn.IFERROR(VLOOKUP(B4,kopec!$B$52:$G$53,6,0),"")</f>
      </c>
      <c r="H4" s="89">
        <f>_xlfn.IFERROR(VLOOKUP(B4,bila_hora!$B$45:$G$47,6,0),"")</f>
      </c>
      <c r="I4" s="90">
        <f>_xlfn.IFERROR(VLOOKUP(B4,bonus!$B$8:$I$9,8,0),"")</f>
      </c>
      <c r="J4" s="91"/>
      <c r="K4" s="92"/>
      <c r="L4" s="93"/>
      <c r="M4" s="94"/>
      <c r="N4" s="92"/>
      <c r="O4" s="93"/>
      <c r="P4" s="94"/>
      <c r="Q4" s="95">
        <f t="shared" si="1"/>
        <v>25</v>
      </c>
      <c r="R4" s="96">
        <f t="shared" si="2"/>
        <v>25</v>
      </c>
      <c r="S4" s="70"/>
    </row>
    <row r="5" spans="1:19" ht="15">
      <c r="A5" s="98">
        <f t="shared" si="3"/>
        <v>4</v>
      </c>
      <c r="B5" s="84" t="s">
        <v>183</v>
      </c>
      <c r="C5" s="85" t="str">
        <f t="shared" si="0"/>
        <v>1985, Lašský běžecký klub</v>
      </c>
      <c r="D5" s="86">
        <f>VLOOKUP(B5,Data!$A:$C,2,0)</f>
        <v>1985</v>
      </c>
      <c r="E5" s="86" t="str">
        <f>VLOOKUP(B5,Data!$A:$C,3,0)</f>
        <v>Lašský běžecký klub</v>
      </c>
      <c r="F5" s="87">
        <f>_xlfn.IFERROR(VLOOKUP(B5,zajic!$B$75:$H$85,7,0),"")</f>
        <v>20</v>
      </c>
      <c r="G5" s="88">
        <f>_xlfn.IFERROR(VLOOKUP(B5,kopec!$B$52:$G$53,6,0),"")</f>
      </c>
      <c r="H5" s="89">
        <f>_xlfn.IFERROR(VLOOKUP(B5,bila_hora!$B$45:$G$47,6,0),"")</f>
      </c>
      <c r="I5" s="90">
        <f>_xlfn.IFERROR(VLOOKUP(B5,bonus!$B$8:$I$9,8,0),"")</f>
      </c>
      <c r="J5" s="91"/>
      <c r="K5" s="92"/>
      <c r="L5" s="93"/>
      <c r="M5" s="94"/>
      <c r="N5" s="92"/>
      <c r="O5" s="93"/>
      <c r="P5" s="94"/>
      <c r="Q5" s="95">
        <f t="shared" si="1"/>
        <v>20</v>
      </c>
      <c r="R5" s="96">
        <f t="shared" si="2"/>
        <v>20</v>
      </c>
      <c r="S5" s="70"/>
    </row>
    <row r="6" spans="1:19" ht="15">
      <c r="A6" s="98">
        <f t="shared" si="3"/>
        <v>5</v>
      </c>
      <c r="B6" s="84" t="s">
        <v>196</v>
      </c>
      <c r="C6" s="85" t="str">
        <f t="shared" si="0"/>
        <v>2001, Nový Jičín</v>
      </c>
      <c r="D6" s="86">
        <f>VLOOKUP(B6,Data!$A:$C,2,0)</f>
        <v>2001</v>
      </c>
      <c r="E6" s="86" t="str">
        <f>VLOOKUP(B6,Data!$A:$C,3,0)</f>
        <v>Nový Jičín</v>
      </c>
      <c r="F6" s="87">
        <f>_xlfn.IFERROR(VLOOKUP(B6,zajic!$B$75:$H$85,7,0),"")</f>
      </c>
      <c r="G6" s="88">
        <f>_xlfn.IFERROR(VLOOKUP(B6,kopec!$B$52:$G$53,6,0),"")</f>
      </c>
      <c r="H6" s="89">
        <f>_xlfn.IFERROR(VLOOKUP(B6,bila_hora!$B$45:$G$47,6,0),"")</f>
        <v>18</v>
      </c>
      <c r="I6" s="90">
        <f>_xlfn.IFERROR(VLOOKUP(B6,bonus!$B$8:$I$9,8,0),"")</f>
      </c>
      <c r="J6" s="91"/>
      <c r="K6" s="92"/>
      <c r="L6" s="93"/>
      <c r="M6" s="94"/>
      <c r="N6" s="92"/>
      <c r="O6" s="93"/>
      <c r="P6" s="94"/>
      <c r="Q6" s="95">
        <f t="shared" si="1"/>
        <v>18</v>
      </c>
      <c r="R6" s="96">
        <f t="shared" si="2"/>
        <v>18</v>
      </c>
      <c r="S6" s="70"/>
    </row>
    <row r="7" spans="1:19" ht="15">
      <c r="A7" s="98">
        <f t="shared" si="3"/>
        <v>5</v>
      </c>
      <c r="B7" s="84" t="s">
        <v>184</v>
      </c>
      <c r="C7" s="85" t="str">
        <f t="shared" si="0"/>
        <v>1969, VZS Ostrava</v>
      </c>
      <c r="D7" s="86">
        <f>VLOOKUP(B7,Data!$A:$C,2,0)</f>
        <v>1969</v>
      </c>
      <c r="E7" s="86" t="str">
        <f>VLOOKUP(B7,Data!$A:$C,3,0)</f>
        <v>VZS Ostrava</v>
      </c>
      <c r="F7" s="87">
        <f>_xlfn.IFERROR(VLOOKUP(B7,zajic!$B$75:$H$85,7,0),"")</f>
        <v>18</v>
      </c>
      <c r="G7" s="88">
        <f>_xlfn.IFERROR(VLOOKUP(B7,kopec!$B$52:$G$53,6,0),"")</f>
      </c>
      <c r="H7" s="89">
        <f>_xlfn.IFERROR(VLOOKUP(B7,bila_hora!$B$45:$G$47,6,0),"")</f>
      </c>
      <c r="I7" s="90">
        <f>_xlfn.IFERROR(VLOOKUP(B7,bonus!$B$8:$I$9,8,0),"")</f>
      </c>
      <c r="J7" s="91"/>
      <c r="K7" s="92"/>
      <c r="L7" s="93"/>
      <c r="M7" s="94"/>
      <c r="N7" s="92"/>
      <c r="O7" s="93"/>
      <c r="P7" s="94"/>
      <c r="Q7" s="95">
        <f t="shared" si="1"/>
        <v>18</v>
      </c>
      <c r="R7" s="96">
        <f t="shared" si="2"/>
        <v>18</v>
      </c>
      <c r="S7" s="70"/>
    </row>
    <row r="8" spans="1:19" ht="15">
      <c r="A8" s="98">
        <f t="shared" si="3"/>
        <v>7</v>
      </c>
      <c r="B8" s="84" t="s">
        <v>241</v>
      </c>
      <c r="C8" s="85" t="str">
        <f t="shared" si="0"/>
        <v>1968, MK Seitl Ostrava</v>
      </c>
      <c r="D8" s="86">
        <f>VLOOKUP(B8,Data!$A:$C,2,0)</f>
        <v>1968</v>
      </c>
      <c r="E8" s="86" t="str">
        <f>VLOOKUP(B8,Data!$A:$C,3,0)</f>
        <v>MK Seitl Ostrava</v>
      </c>
      <c r="F8" s="87">
        <f>_xlfn.IFERROR(VLOOKUP(B8,zajic!$B$75:$H$85,7,0),"")</f>
        <v>16</v>
      </c>
      <c r="G8" s="88">
        <f>_xlfn.IFERROR(VLOOKUP(B8,kopec!$B$52:$G$53,6,0),"")</f>
      </c>
      <c r="H8" s="89">
        <f>_xlfn.IFERROR(VLOOKUP(B8,bila_hora!$B$45:$G$47,6,0),"")</f>
      </c>
      <c r="I8" s="90">
        <f>_xlfn.IFERROR(VLOOKUP(B8,bonus!$B$8:$I$9,8,0),"")</f>
      </c>
      <c r="J8" s="91"/>
      <c r="K8" s="92"/>
      <c r="L8" s="93"/>
      <c r="M8" s="94"/>
      <c r="N8" s="92"/>
      <c r="O8" s="93"/>
      <c r="P8" s="94"/>
      <c r="Q8" s="95">
        <f t="shared" si="1"/>
        <v>16</v>
      </c>
      <c r="R8" s="96">
        <f t="shared" si="2"/>
        <v>16</v>
      </c>
      <c r="S8" s="70"/>
    </row>
    <row r="9" spans="1:19" ht="15">
      <c r="A9" s="98">
        <f t="shared" si="3"/>
        <v>8</v>
      </c>
      <c r="B9" s="84" t="s">
        <v>242</v>
      </c>
      <c r="C9" s="85" t="str">
        <f t="shared" si="0"/>
        <v>1987, Kopřivnice</v>
      </c>
      <c r="D9" s="86">
        <f>VLOOKUP(B9,Data!$A:$C,2,0)</f>
        <v>1987</v>
      </c>
      <c r="E9" s="86" t="str">
        <f>VLOOKUP(B9,Data!$A:$C,3,0)</f>
        <v>Kopřivnice</v>
      </c>
      <c r="F9" s="87">
        <f>_xlfn.IFERROR(VLOOKUP(B9,zajic!$B$75:$H$85,7,0),"")</f>
        <v>15</v>
      </c>
      <c r="G9" s="88">
        <f>_xlfn.IFERROR(VLOOKUP(B9,kopec!$B$52:$G$53,6,0),"")</f>
      </c>
      <c r="H9" s="89">
        <f>_xlfn.IFERROR(VLOOKUP(B9,bila_hora!$B$45:$G$47,6,0),"")</f>
      </c>
      <c r="I9" s="90">
        <f>_xlfn.IFERROR(VLOOKUP(B9,bonus!$B$8:$I$9,8,0),"")</f>
      </c>
      <c r="J9" s="91"/>
      <c r="K9" s="92"/>
      <c r="L9" s="93"/>
      <c r="M9" s="94"/>
      <c r="N9" s="92"/>
      <c r="O9" s="93"/>
      <c r="P9" s="94"/>
      <c r="Q9" s="95">
        <f t="shared" si="1"/>
        <v>15</v>
      </c>
      <c r="R9" s="96">
        <f t="shared" si="2"/>
        <v>15</v>
      </c>
      <c r="S9" s="70"/>
    </row>
    <row r="10" spans="1:19" ht="15">
      <c r="A10" s="98">
        <f t="shared" si="3"/>
        <v>9</v>
      </c>
      <c r="B10" s="84" t="s">
        <v>188</v>
      </c>
      <c r="C10" s="85" t="str">
        <f t="shared" si="0"/>
        <v>1966, PJR Frenštát</v>
      </c>
      <c r="D10" s="86">
        <f>VLOOKUP(B10,Data!$A:$C,2,0)</f>
        <v>1966</v>
      </c>
      <c r="E10" s="86" t="str">
        <f>VLOOKUP(B10,Data!$A:$C,3,0)</f>
        <v>PJR Frenštát</v>
      </c>
      <c r="F10" s="87">
        <f>_xlfn.IFERROR(VLOOKUP(B10,zajic!$B$75:$H$85,7,0),"")</f>
        <v>14</v>
      </c>
      <c r="G10" s="88">
        <f>_xlfn.IFERROR(VLOOKUP(B10,kopec!$B$52:$G$53,6,0),"")</f>
      </c>
      <c r="H10" s="89">
        <f>_xlfn.IFERROR(VLOOKUP(B10,bila_hora!$B$45:$G$47,6,0),"")</f>
      </c>
      <c r="I10" s="90">
        <f>_xlfn.IFERROR(VLOOKUP(B10,bonus!$B$8:$I$9,8,0),"")</f>
      </c>
      <c r="J10" s="91"/>
      <c r="K10" s="92"/>
      <c r="L10" s="93"/>
      <c r="M10" s="94"/>
      <c r="N10" s="92"/>
      <c r="O10" s="93"/>
      <c r="P10" s="94"/>
      <c r="Q10" s="95">
        <f t="shared" si="1"/>
        <v>14</v>
      </c>
      <c r="R10" s="96">
        <f t="shared" si="2"/>
        <v>14</v>
      </c>
      <c r="S10" s="70"/>
    </row>
    <row r="11" spans="1:19" ht="15">
      <c r="A11" s="98">
        <f t="shared" si="3"/>
        <v>10</v>
      </c>
      <c r="B11" s="84" t="s">
        <v>243</v>
      </c>
      <c r="C11" s="85" t="str">
        <f t="shared" si="0"/>
        <v>1962, MK Seitl Ostrava</v>
      </c>
      <c r="D11" s="86">
        <f>VLOOKUP(B11,Data!$A:$C,2,0)</f>
        <v>1962</v>
      </c>
      <c r="E11" s="86" t="str">
        <f>VLOOKUP(B11,Data!$A:$C,3,0)</f>
        <v>MK Seitl Ostrava</v>
      </c>
      <c r="F11" s="87">
        <f>_xlfn.IFERROR(VLOOKUP(B11,zajic!$B$75:$H$85,7,0),"")</f>
        <v>13</v>
      </c>
      <c r="G11" s="88">
        <f>_xlfn.IFERROR(VLOOKUP(B11,kopec!$B$52:$G$53,6,0),"")</f>
      </c>
      <c r="H11" s="89">
        <f>_xlfn.IFERROR(VLOOKUP(B11,bila_hora!$B$45:$G$47,6,0),"")</f>
      </c>
      <c r="I11" s="90">
        <f>_xlfn.IFERROR(VLOOKUP(B11,bonus!$B$8:$I$9,8,0),"")</f>
      </c>
      <c r="J11" s="91"/>
      <c r="K11" s="92"/>
      <c r="L11" s="93"/>
      <c r="M11" s="94"/>
      <c r="N11" s="92"/>
      <c r="O11" s="93"/>
      <c r="P11" s="94"/>
      <c r="Q11" s="95">
        <f t="shared" si="1"/>
        <v>13</v>
      </c>
      <c r="R11" s="96">
        <f t="shared" si="2"/>
        <v>13</v>
      </c>
      <c r="S11" s="70"/>
    </row>
    <row r="12" spans="1:19" ht="15">
      <c r="A12" s="98">
        <f t="shared" si="3"/>
        <v>11</v>
      </c>
      <c r="B12" s="84" t="s">
        <v>244</v>
      </c>
      <c r="C12" s="85" t="str">
        <f t="shared" si="0"/>
        <v>1987, Titan SC</v>
      </c>
      <c r="D12" s="86">
        <f>VLOOKUP(B12,Data!$A:$C,2,0)</f>
        <v>1987</v>
      </c>
      <c r="E12" s="86" t="str">
        <f>VLOOKUP(B12,Data!$A:$C,3,0)</f>
        <v>Titan SC</v>
      </c>
      <c r="F12" s="87">
        <f>_xlfn.IFERROR(VLOOKUP(B12,zajic!$B$75:$H$85,7,0),"")</f>
        <v>12</v>
      </c>
      <c r="G12" s="88">
        <f>_xlfn.IFERROR(VLOOKUP(B12,kopec!$B$52:$G$53,6,0),"")</f>
      </c>
      <c r="H12" s="89">
        <f>_xlfn.IFERROR(VLOOKUP(B12,bila_hora!$B$45:$G$47,6,0),"")</f>
      </c>
      <c r="I12" s="90">
        <f>_xlfn.IFERROR(VLOOKUP(B12,bonus!$B$8:$I$9,8,0),"")</f>
      </c>
      <c r="J12" s="91"/>
      <c r="K12" s="92"/>
      <c r="L12" s="93"/>
      <c r="M12" s="94"/>
      <c r="N12" s="92"/>
      <c r="O12" s="93"/>
      <c r="P12" s="94"/>
      <c r="Q12" s="95">
        <f t="shared" si="1"/>
        <v>12</v>
      </c>
      <c r="R12" s="96">
        <f t="shared" si="2"/>
        <v>12</v>
      </c>
      <c r="S12" s="70"/>
    </row>
    <row r="13" spans="1:19" ht="15">
      <c r="A13" s="98">
        <f t="shared" si="3"/>
        <v>12</v>
      </c>
      <c r="B13" s="84" t="s">
        <v>190</v>
      </c>
      <c r="C13" s="85" t="str">
        <f t="shared" si="0"/>
        <v>1963, Veřovice</v>
      </c>
      <c r="D13" s="86">
        <f>VLOOKUP(B13,Data!$A:$C,2,0)</f>
        <v>1963</v>
      </c>
      <c r="E13" s="86" t="str">
        <f>VLOOKUP(B13,Data!$A:$C,3,0)</f>
        <v>Veřovice</v>
      </c>
      <c r="F13" s="87">
        <f>_xlfn.IFERROR(VLOOKUP(B13,zajic!$B$75:$H$85,7,0),"")</f>
        <v>11</v>
      </c>
      <c r="G13" s="88">
        <f>_xlfn.IFERROR(VLOOKUP(B13,kopec!$B$52:$G$53,6,0),"")</f>
      </c>
      <c r="H13" s="89">
        <f>_xlfn.IFERROR(VLOOKUP(B13,bila_hora!$B$45:$G$47,6,0),"")</f>
      </c>
      <c r="I13" s="90">
        <f>_xlfn.IFERROR(VLOOKUP(B13,bonus!$B$8:$I$9,8,0),"")</f>
      </c>
      <c r="J13" s="91"/>
      <c r="K13" s="92"/>
      <c r="L13" s="93"/>
      <c r="M13" s="94"/>
      <c r="N13" s="92"/>
      <c r="O13" s="93"/>
      <c r="P13" s="94"/>
      <c r="Q13" s="95">
        <f t="shared" si="1"/>
        <v>11</v>
      </c>
      <c r="R13" s="96">
        <f t="shared" si="2"/>
        <v>11</v>
      </c>
      <c r="S13" s="70"/>
    </row>
    <row r="14" spans="1:19" ht="15">
      <c r="A14" s="98">
        <f t="shared" si="3"/>
        <v>13</v>
      </c>
      <c r="B14" s="84" t="s">
        <v>245</v>
      </c>
      <c r="C14" s="85" t="str">
        <f t="shared" si="0"/>
        <v>1988, Orel Veřovice</v>
      </c>
      <c r="D14" s="86">
        <f>VLOOKUP(B14,Data!$A:$C,2,0)</f>
        <v>1988</v>
      </c>
      <c r="E14" s="86" t="str">
        <f>VLOOKUP(B14,Data!$A:$C,3,0)</f>
        <v>Orel Veřovice</v>
      </c>
      <c r="F14" s="87">
        <f>_xlfn.IFERROR(VLOOKUP(B14,zajic!$B$75:$H$85,7,0),"")</f>
        <v>10</v>
      </c>
      <c r="G14" s="88"/>
      <c r="H14" s="89"/>
      <c r="I14" s="90"/>
      <c r="J14" s="91"/>
      <c r="K14" s="92"/>
      <c r="L14" s="93"/>
      <c r="M14" s="94"/>
      <c r="N14" s="92"/>
      <c r="O14" s="93"/>
      <c r="P14" s="94"/>
      <c r="Q14" s="95">
        <f t="shared" si="1"/>
        <v>10</v>
      </c>
      <c r="R14" s="96">
        <f t="shared" si="2"/>
        <v>10</v>
      </c>
      <c r="S14" s="70"/>
    </row>
  </sheetData>
  <sheetProtection/>
  <autoFilter ref="B1:R14">
    <sortState ref="B2:R14">
      <sortCondition descending="1" sortBy="value" ref="Q2:Q14"/>
    </sortState>
  </autoFilter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45"/>
  <sheetViews>
    <sheetView zoomScalePageLayoutView="0" workbookViewId="0" topLeftCell="A14">
      <selection activeCell="A1" sqref="A1:R28"/>
    </sheetView>
  </sheetViews>
  <sheetFormatPr defaultColWidth="15.7109375" defaultRowHeight="15"/>
  <cols>
    <col min="1" max="1" width="5.140625" style="15" customWidth="1"/>
    <col min="2" max="2" width="23.421875" style="58" bestFit="1" customWidth="1"/>
    <col min="3" max="3" width="24.57421875" style="59" bestFit="1" customWidth="1"/>
    <col min="4" max="4" width="18.57421875" style="15" hidden="1" customWidth="1"/>
    <col min="5" max="5" width="26.421875" style="15" hidden="1" customWidth="1"/>
    <col min="6" max="6" width="6.7109375" style="69" customWidth="1"/>
    <col min="7" max="19" width="6.7109375" style="15" customWidth="1"/>
    <col min="20" max="16384" width="15.7109375" style="15" customWidth="1"/>
  </cols>
  <sheetData>
    <row r="1" spans="1:18" ht="119.25">
      <c r="A1" s="97"/>
      <c r="B1" s="71" t="s">
        <v>3</v>
      </c>
      <c r="C1" s="72" t="s">
        <v>232</v>
      </c>
      <c r="D1" s="73"/>
      <c r="E1" s="73"/>
      <c r="F1" s="74" t="s">
        <v>233</v>
      </c>
      <c r="G1" s="75" t="s">
        <v>226</v>
      </c>
      <c r="H1" s="76" t="s">
        <v>234</v>
      </c>
      <c r="I1" s="77" t="s">
        <v>227</v>
      </c>
      <c r="J1" s="78" t="s">
        <v>228</v>
      </c>
      <c r="K1" s="79" t="s">
        <v>229</v>
      </c>
      <c r="L1" s="80" t="s">
        <v>235</v>
      </c>
      <c r="M1" s="81" t="s">
        <v>236</v>
      </c>
      <c r="N1" s="79" t="s">
        <v>237</v>
      </c>
      <c r="O1" s="80" t="s">
        <v>238</v>
      </c>
      <c r="P1" s="81" t="s">
        <v>239</v>
      </c>
      <c r="Q1" s="82" t="s">
        <v>230</v>
      </c>
      <c r="R1" s="83" t="s">
        <v>231</v>
      </c>
    </row>
    <row r="2" spans="1:19" ht="15">
      <c r="A2" s="98">
        <f>RANK(R2,$R:$R)</f>
        <v>1</v>
      </c>
      <c r="B2" s="84" t="s">
        <v>12</v>
      </c>
      <c r="C2" s="85" t="str">
        <f aca="true" t="shared" si="0" ref="C2:C45">D2&amp;", "&amp;E2</f>
        <v>1971, X-Air Ostrava</v>
      </c>
      <c r="D2" s="86">
        <f>VLOOKUP(B2,Data!$A:$C,2,0)</f>
        <v>1971</v>
      </c>
      <c r="E2" s="86" t="str">
        <f>VLOOKUP(B2,Data!$A:$C,3,0)</f>
        <v>X-Air Ostrava</v>
      </c>
      <c r="F2" s="87">
        <f>_xlfn.IFERROR(VLOOKUP(B2,zajic!$B$88:$H$126,7,0),"")</f>
        <v>10</v>
      </c>
      <c r="G2" s="88">
        <f>_xlfn.IFERROR(VLOOKUP(B2,kopec!$B$56:$H$68,7,0),"")</f>
        <v>25</v>
      </c>
      <c r="H2" s="89">
        <f>_xlfn.IFERROR(VLOOKUP(B2,bila_hora!$B$50:$H$57,7,0),"")</f>
        <v>18</v>
      </c>
      <c r="I2" s="90">
        <f>_xlfn.IFERROR(VLOOKUP(B2,bonus!$B$11:$I$17,8,0),"")</f>
        <v>30</v>
      </c>
      <c r="J2" s="91"/>
      <c r="K2" s="92"/>
      <c r="L2" s="93"/>
      <c r="M2" s="94"/>
      <c r="N2" s="92"/>
      <c r="O2" s="93"/>
      <c r="P2" s="94"/>
      <c r="Q2" s="95">
        <f aca="true" t="shared" si="1" ref="Q2:Q45">SUM(F2:P2)</f>
        <v>83</v>
      </c>
      <c r="R2" s="96">
        <f aca="true" t="shared" si="2" ref="R2:R45">IF(COUNT(F2:P2)&gt;9,SUM(F2:P2)-MIN(SMALL(F2:H2,1),SMALL(J2:P2,1)),SUM(F2:P2))</f>
        <v>83</v>
      </c>
      <c r="S2" s="70"/>
    </row>
    <row r="3" spans="1:19" ht="15">
      <c r="A3" s="98">
        <f aca="true" t="shared" si="3" ref="A3:A45">RANK(R3,$R:$R)</f>
        <v>2</v>
      </c>
      <c r="B3" s="84" t="s">
        <v>17</v>
      </c>
      <c r="C3" s="85" t="str">
        <f t="shared" si="0"/>
        <v>1960, MK Kopřivnice</v>
      </c>
      <c r="D3" s="86">
        <f>VLOOKUP(B3,Data!$A:$C,2,0)</f>
        <v>1960</v>
      </c>
      <c r="E3" s="86" t="str">
        <f>VLOOKUP(B3,Data!$A:$C,3,0)</f>
        <v>MK Kopřivnice</v>
      </c>
      <c r="F3" s="87">
        <f>_xlfn.IFERROR(VLOOKUP(B3,zajic!$B$88:$H$126,7,0),"")</f>
        <v>20</v>
      </c>
      <c r="G3" s="88">
        <f>_xlfn.IFERROR(VLOOKUP(B3,kopec!$B$56:$H$68,7,0),"")</f>
        <v>20</v>
      </c>
      <c r="H3" s="89">
        <f>_xlfn.IFERROR(VLOOKUP(B3,bila_hora!$B$50:$H$57,7,0),"")</f>
        <v>25</v>
      </c>
      <c r="I3" s="90">
        <f>_xlfn.IFERROR(VLOOKUP(B3,bonus!$B$11:$I$17,8,0),"")</f>
        <v>15</v>
      </c>
      <c r="J3" s="91"/>
      <c r="K3" s="92"/>
      <c r="L3" s="93"/>
      <c r="M3" s="94"/>
      <c r="N3" s="92"/>
      <c r="O3" s="93"/>
      <c r="P3" s="94"/>
      <c r="Q3" s="95">
        <f t="shared" si="1"/>
        <v>80</v>
      </c>
      <c r="R3" s="96">
        <f t="shared" si="2"/>
        <v>80</v>
      </c>
      <c r="S3" s="70"/>
    </row>
    <row r="4" spans="1:19" ht="15">
      <c r="A4" s="98">
        <f t="shared" si="3"/>
        <v>3</v>
      </c>
      <c r="B4" s="84" t="s">
        <v>15</v>
      </c>
      <c r="C4" s="85" t="str">
        <f t="shared" si="0"/>
        <v>1971, MK Kopřivnice</v>
      </c>
      <c r="D4" s="86">
        <f>VLOOKUP(B4,Data!$A:$C,2,0)</f>
        <v>1971</v>
      </c>
      <c r="E4" s="86" t="str">
        <f>VLOOKUP(B4,Data!$A:$C,3,0)</f>
        <v>MK Kopřivnice</v>
      </c>
      <c r="F4" s="87">
        <f>_xlfn.IFERROR(VLOOKUP(B4,zajic!$B$88:$H$126,7,0),"")</f>
        <v>5</v>
      </c>
      <c r="G4" s="88">
        <f>_xlfn.IFERROR(VLOOKUP(B4,kopec!$B$56:$H$68,7,0),"")</f>
        <v>18</v>
      </c>
      <c r="H4" s="89">
        <f>_xlfn.IFERROR(VLOOKUP(B4,bila_hora!$B$50:$H$57,7,0),"")</f>
        <v>20</v>
      </c>
      <c r="I4" s="90">
        <f>_xlfn.IFERROR(VLOOKUP(B4,bonus!$B$11:$I$17,8,0),"")</f>
        <v>25</v>
      </c>
      <c r="J4" s="91"/>
      <c r="K4" s="92"/>
      <c r="L4" s="93"/>
      <c r="M4" s="94"/>
      <c r="N4" s="92"/>
      <c r="O4" s="93"/>
      <c r="P4" s="94"/>
      <c r="Q4" s="95">
        <f t="shared" si="1"/>
        <v>68</v>
      </c>
      <c r="R4" s="96">
        <f t="shared" si="2"/>
        <v>68</v>
      </c>
      <c r="S4" s="70"/>
    </row>
    <row r="5" spans="1:19" ht="15">
      <c r="A5" s="98">
        <f t="shared" si="3"/>
        <v>4</v>
      </c>
      <c r="B5" s="84" t="s">
        <v>29</v>
      </c>
      <c r="C5" s="85" t="str">
        <f t="shared" si="0"/>
        <v>1951, MK Kopřivnice</v>
      </c>
      <c r="D5" s="86">
        <f>VLOOKUP(B5,Data!$A:$C,2,0)</f>
        <v>1951</v>
      </c>
      <c r="E5" s="86" t="str">
        <f>VLOOKUP(B5,Data!$A:$C,3,0)</f>
        <v>MK Kopřivnice</v>
      </c>
      <c r="F5" s="87">
        <f>_xlfn.IFERROR(VLOOKUP(B5,zajic!$B$88:$H$126,7,0),"")</f>
        <v>14</v>
      </c>
      <c r="G5" s="88">
        <f>_xlfn.IFERROR(VLOOKUP(B5,kopec!$B$56:$H$68,7,0),"")</f>
        <v>15</v>
      </c>
      <c r="H5" s="89">
        <f>_xlfn.IFERROR(VLOOKUP(B5,bila_hora!$B$50:$H$57,7,0),"")</f>
        <v>17</v>
      </c>
      <c r="I5" s="90">
        <f>_xlfn.IFERROR(VLOOKUP(B5,bonus!$B$11:$I$17,8,0),"")</f>
        <v>9</v>
      </c>
      <c r="J5" s="91"/>
      <c r="K5" s="92"/>
      <c r="L5" s="93"/>
      <c r="M5" s="94"/>
      <c r="N5" s="92"/>
      <c r="O5" s="93"/>
      <c r="P5" s="94"/>
      <c r="Q5" s="95">
        <f t="shared" si="1"/>
        <v>55</v>
      </c>
      <c r="R5" s="96">
        <f t="shared" si="2"/>
        <v>55</v>
      </c>
      <c r="S5" s="70"/>
    </row>
    <row r="6" spans="1:19" ht="15">
      <c r="A6" s="98">
        <f t="shared" si="3"/>
        <v>5</v>
      </c>
      <c r="B6" s="84" t="s">
        <v>25</v>
      </c>
      <c r="C6" s="85" t="str">
        <f t="shared" si="0"/>
        <v>1952, MK Kopřivnice</v>
      </c>
      <c r="D6" s="86">
        <f>VLOOKUP(B6,Data!$A:$C,2,0)</f>
        <v>1952</v>
      </c>
      <c r="E6" s="86" t="str">
        <f>VLOOKUP(B6,Data!$A:$C,3,0)</f>
        <v>MK Kopřivnice</v>
      </c>
      <c r="F6" s="87">
        <f>_xlfn.IFERROR(VLOOKUP(B6,zajic!$B$88:$H$126,7,0),"")</f>
        <v>8</v>
      </c>
      <c r="G6" s="88">
        <f>_xlfn.IFERROR(VLOOKUP(B6,kopec!$B$56:$H$68,7,0),"")</f>
        <v>16</v>
      </c>
      <c r="H6" s="89">
        <f>_xlfn.IFERROR(VLOOKUP(B6,bila_hora!$B$50:$H$57,7,0),"")</f>
        <v>15</v>
      </c>
      <c r="I6" s="90">
        <f>_xlfn.IFERROR(VLOOKUP(B6,bonus!$B$11:$I$17,8,0),"")</f>
        <v>10</v>
      </c>
      <c r="J6" s="91"/>
      <c r="K6" s="92"/>
      <c r="L6" s="93"/>
      <c r="M6" s="94"/>
      <c r="N6" s="92"/>
      <c r="O6" s="93"/>
      <c r="P6" s="94"/>
      <c r="Q6" s="95">
        <f t="shared" si="1"/>
        <v>49</v>
      </c>
      <c r="R6" s="96">
        <f t="shared" si="2"/>
        <v>49</v>
      </c>
      <c r="S6" s="70"/>
    </row>
    <row r="7" spans="1:19" ht="15">
      <c r="A7" s="98">
        <f t="shared" si="3"/>
        <v>6</v>
      </c>
      <c r="B7" s="84" t="s">
        <v>21</v>
      </c>
      <c r="C7" s="85" t="str">
        <f t="shared" si="0"/>
        <v>1970, Valašské Meziříčí</v>
      </c>
      <c r="D7" s="86">
        <f>VLOOKUP(B7,Data!$A:$C,2,0)</f>
        <v>1970</v>
      </c>
      <c r="E7" s="86" t="str">
        <f>VLOOKUP(B7,Data!$A:$C,3,0)</f>
        <v>Valašské Meziříčí</v>
      </c>
      <c r="F7" s="87">
        <f>_xlfn.IFERROR(VLOOKUP(B7,zajic!$B$88:$H$126,7,0),"")</f>
        <v>0</v>
      </c>
      <c r="G7" s="88">
        <f>_xlfn.IFERROR(VLOOKUP(B7,kopec!$B$56:$H$68,7,0),"")</f>
        <v>12</v>
      </c>
      <c r="H7" s="89">
        <f>_xlfn.IFERROR(VLOOKUP(B7,bila_hora!$B$50:$H$57,7,0),"")</f>
        <v>14</v>
      </c>
      <c r="I7" s="90">
        <f>_xlfn.IFERROR(VLOOKUP(B7,bonus!$B$11:$I$17,8,0),"")</f>
        <v>20</v>
      </c>
      <c r="J7" s="91"/>
      <c r="K7" s="92"/>
      <c r="L7" s="93"/>
      <c r="M7" s="94"/>
      <c r="N7" s="92"/>
      <c r="O7" s="93"/>
      <c r="P7" s="94"/>
      <c r="Q7" s="95">
        <f t="shared" si="1"/>
        <v>46</v>
      </c>
      <c r="R7" s="96">
        <f t="shared" si="2"/>
        <v>46</v>
      </c>
      <c r="S7" s="70"/>
    </row>
    <row r="8" spans="1:19" ht="15">
      <c r="A8" s="98">
        <f t="shared" si="3"/>
        <v>7</v>
      </c>
      <c r="B8" s="84" t="s">
        <v>38</v>
      </c>
      <c r="C8" s="85" t="str">
        <f t="shared" si="0"/>
        <v>1961, Za Groš</v>
      </c>
      <c r="D8" s="86">
        <f>VLOOKUP(B8,Data!$A:$C,2,0)</f>
        <v>1961</v>
      </c>
      <c r="E8" s="86" t="str">
        <f>VLOOKUP(B8,Data!$A:$C,3,0)</f>
        <v>Za Groš</v>
      </c>
      <c r="F8" s="87">
        <f>_xlfn.IFERROR(VLOOKUP(B8,zajic!$B$88:$H$126,7,0),"")</f>
      </c>
      <c r="G8" s="88">
        <f>_xlfn.IFERROR(VLOOKUP(B8,kopec!$B$56:$H$68,7,0),"")</f>
        <v>8</v>
      </c>
      <c r="H8" s="89">
        <f>_xlfn.IFERROR(VLOOKUP(B8,bila_hora!$B$50:$H$57,7,0),"")</f>
        <v>13</v>
      </c>
      <c r="I8" s="90">
        <f>_xlfn.IFERROR(VLOOKUP(B8,bonus!$B$11:$I$17,8,0),"")</f>
        <v>12</v>
      </c>
      <c r="J8" s="91"/>
      <c r="K8" s="92"/>
      <c r="L8" s="93"/>
      <c r="M8" s="94"/>
      <c r="N8" s="92"/>
      <c r="O8" s="93"/>
      <c r="P8" s="94"/>
      <c r="Q8" s="95">
        <f t="shared" si="1"/>
        <v>33</v>
      </c>
      <c r="R8" s="96">
        <f t="shared" si="2"/>
        <v>33</v>
      </c>
      <c r="S8" s="70"/>
    </row>
    <row r="9" spans="1:19" ht="15">
      <c r="A9" s="98">
        <f t="shared" si="3"/>
        <v>8</v>
      </c>
      <c r="B9" s="84" t="s">
        <v>30</v>
      </c>
      <c r="C9" s="85" t="str">
        <f t="shared" si="0"/>
        <v>1950, Tatra Kopřivnice</v>
      </c>
      <c r="D9" s="86">
        <f>VLOOKUP(B9,Data!$A:$C,2,0)</f>
        <v>1950</v>
      </c>
      <c r="E9" s="86" t="str">
        <f>VLOOKUP(B9,Data!$A:$C,3,0)</f>
        <v>Tatra Kopřivnice</v>
      </c>
      <c r="F9" s="87">
        <f>_xlfn.IFERROR(VLOOKUP(B9,zajic!$B$88:$H$126,7,0),"")</f>
        <v>16</v>
      </c>
      <c r="G9" s="88">
        <f>_xlfn.IFERROR(VLOOKUP(B9,kopec!$B$56:$H$68,7,0),"")</f>
        <v>14</v>
      </c>
      <c r="H9" s="89">
        <f>_xlfn.IFERROR(VLOOKUP(B9,bila_hora!$B$50:$H$57,7,0),"")</f>
      </c>
      <c r="I9" s="90">
        <f>_xlfn.IFERROR(VLOOKUP(B9,bonus!$B$11:$I$17,8,0),"")</f>
      </c>
      <c r="J9" s="91"/>
      <c r="K9" s="92"/>
      <c r="L9" s="93"/>
      <c r="M9" s="94"/>
      <c r="N9" s="92"/>
      <c r="O9" s="93"/>
      <c r="P9" s="94"/>
      <c r="Q9" s="95">
        <f t="shared" si="1"/>
        <v>30</v>
      </c>
      <c r="R9" s="96">
        <f t="shared" si="2"/>
        <v>30</v>
      </c>
      <c r="S9" s="70"/>
    </row>
    <row r="10" spans="1:19" ht="15">
      <c r="A10" s="98">
        <f t="shared" si="3"/>
        <v>9</v>
      </c>
      <c r="B10" s="84" t="s">
        <v>115</v>
      </c>
      <c r="C10" s="85" t="str">
        <f t="shared" si="0"/>
        <v>1965, Novojický Kotuč</v>
      </c>
      <c r="D10" s="86">
        <f>VLOOKUP(B10,Data!$A:$C,2,0)</f>
        <v>1965</v>
      </c>
      <c r="E10" s="86" t="str">
        <f>VLOOKUP(B10,Data!$A:$C,3,0)</f>
        <v>Novojický Kotuč</v>
      </c>
      <c r="F10" s="87">
        <f>_xlfn.IFERROR(VLOOKUP(B10,zajic!$B$88:$H$126,7,0),"")</f>
        <v>25</v>
      </c>
      <c r="G10" s="88">
        <f>_xlfn.IFERROR(VLOOKUP(B10,kopec!$B$56:$H$68,7,0),"")</f>
      </c>
      <c r="H10" s="89">
        <f>_xlfn.IFERROR(VLOOKUP(B10,bila_hora!$B$50:$H$57,7,0),"")</f>
      </c>
      <c r="I10" s="90">
        <f>_xlfn.IFERROR(VLOOKUP(B10,bonus!$B$11:$I$17,8,0),"")</f>
      </c>
      <c r="J10" s="91"/>
      <c r="K10" s="92"/>
      <c r="L10" s="93"/>
      <c r="M10" s="94"/>
      <c r="N10" s="92"/>
      <c r="O10" s="93"/>
      <c r="P10" s="94"/>
      <c r="Q10" s="95">
        <f t="shared" si="1"/>
        <v>25</v>
      </c>
      <c r="R10" s="96">
        <f t="shared" si="2"/>
        <v>25</v>
      </c>
      <c r="S10" s="70"/>
    </row>
    <row r="11" spans="1:19" ht="15">
      <c r="A11" s="98">
        <f t="shared" si="3"/>
        <v>10</v>
      </c>
      <c r="B11" s="84" t="s">
        <v>209</v>
      </c>
      <c r="C11" s="85" t="str">
        <f t="shared" si="0"/>
        <v>1960, Bílovec</v>
      </c>
      <c r="D11" s="86">
        <f>VLOOKUP(B11,Data!$A:$C,2,0)</f>
        <v>1960</v>
      </c>
      <c r="E11" s="86" t="str">
        <f>VLOOKUP(B11,Data!$A:$C,3,0)</f>
        <v>Bílovec</v>
      </c>
      <c r="F11" s="87">
        <f>_xlfn.IFERROR(VLOOKUP(B11,zajic!$B$88:$H$126,7,0),"")</f>
        <v>18</v>
      </c>
      <c r="G11" s="88">
        <f>_xlfn.IFERROR(VLOOKUP(B11,kopec!$B$56:$H$68,7,0),"")</f>
      </c>
      <c r="H11" s="89">
        <f>_xlfn.IFERROR(VLOOKUP(B11,bila_hora!$B$50:$H$57,7,0),"")</f>
      </c>
      <c r="I11" s="90">
        <f>_xlfn.IFERROR(VLOOKUP(B11,bonus!$B$11:$I$17,8,0),"")</f>
      </c>
      <c r="J11" s="91"/>
      <c r="K11" s="92"/>
      <c r="L11" s="93"/>
      <c r="M11" s="94"/>
      <c r="N11" s="92"/>
      <c r="O11" s="93"/>
      <c r="P11" s="94"/>
      <c r="Q11" s="95">
        <f t="shared" si="1"/>
        <v>18</v>
      </c>
      <c r="R11" s="96">
        <f t="shared" si="2"/>
        <v>18</v>
      </c>
      <c r="S11" s="70"/>
    </row>
    <row r="12" spans="1:19" ht="15">
      <c r="A12" s="98">
        <f t="shared" si="3"/>
        <v>11</v>
      </c>
      <c r="B12" s="84" t="s">
        <v>118</v>
      </c>
      <c r="C12" s="85" t="str">
        <f t="shared" si="0"/>
        <v>1949, Cykloklub Nový Jičín</v>
      </c>
      <c r="D12" s="86">
        <f>VLOOKUP(B12,Data!$A:$C,2,0)</f>
        <v>1949</v>
      </c>
      <c r="E12" s="86" t="str">
        <f>VLOOKUP(B12,Data!$A:$C,3,0)</f>
        <v>Cykloklub Nový Jičín</v>
      </c>
      <c r="F12" s="87">
        <f>_xlfn.IFERROR(VLOOKUP(B12,zajic!$B$88:$H$126,7,0),"")</f>
        <v>17</v>
      </c>
      <c r="G12" s="88">
        <f>_xlfn.IFERROR(VLOOKUP(B12,kopec!$B$56:$H$68,7,0),"")</f>
      </c>
      <c r="H12" s="89">
        <f>_xlfn.IFERROR(VLOOKUP(B12,bila_hora!$B$50:$H$57,7,0),"")</f>
      </c>
      <c r="I12" s="90">
        <f>_xlfn.IFERROR(VLOOKUP(B12,bonus!$B$11:$I$17,8,0),"")</f>
      </c>
      <c r="J12" s="91"/>
      <c r="K12" s="92"/>
      <c r="L12" s="93"/>
      <c r="M12" s="94"/>
      <c r="N12" s="92"/>
      <c r="O12" s="93"/>
      <c r="P12" s="94"/>
      <c r="Q12" s="95">
        <f t="shared" si="1"/>
        <v>17</v>
      </c>
      <c r="R12" s="96">
        <f t="shared" si="2"/>
        <v>17</v>
      </c>
      <c r="S12" s="70"/>
    </row>
    <row r="13" spans="1:19" ht="15">
      <c r="A13" s="98">
        <f t="shared" si="3"/>
        <v>11</v>
      </c>
      <c r="B13" s="84" t="s">
        <v>20</v>
      </c>
      <c r="C13" s="85" t="str">
        <f t="shared" si="0"/>
        <v>1953, MK Kopřivnice</v>
      </c>
      <c r="D13" s="86">
        <f>VLOOKUP(B13,Data!$A:$C,2,0)</f>
        <v>1953</v>
      </c>
      <c r="E13" s="86" t="str">
        <f>VLOOKUP(B13,Data!$A:$C,3,0)</f>
        <v>MK Kopřivnice</v>
      </c>
      <c r="F13" s="87">
        <f>_xlfn.IFERROR(VLOOKUP(B13,zajic!$B$88:$H$126,7,0),"")</f>
      </c>
      <c r="G13" s="88">
        <f>_xlfn.IFERROR(VLOOKUP(B13,kopec!$B$56:$H$68,7,0),"")</f>
        <v>17</v>
      </c>
      <c r="H13" s="89">
        <f>_xlfn.IFERROR(VLOOKUP(B13,bila_hora!$B$50:$H$57,7,0),"")</f>
      </c>
      <c r="I13" s="90">
        <f>_xlfn.IFERROR(VLOOKUP(B13,bonus!$B$11:$I$17,8,0),"")</f>
      </c>
      <c r="J13" s="91"/>
      <c r="K13" s="92"/>
      <c r="L13" s="93"/>
      <c r="M13" s="94"/>
      <c r="N13" s="92"/>
      <c r="O13" s="93"/>
      <c r="P13" s="94"/>
      <c r="Q13" s="95">
        <f t="shared" si="1"/>
        <v>17</v>
      </c>
      <c r="R13" s="96">
        <f t="shared" si="2"/>
        <v>17</v>
      </c>
      <c r="S13" s="70"/>
    </row>
    <row r="14" spans="1:19" ht="15">
      <c r="A14" s="98">
        <f t="shared" si="3"/>
        <v>13</v>
      </c>
      <c r="B14" s="84" t="s">
        <v>119</v>
      </c>
      <c r="C14" s="85" t="str">
        <f t="shared" si="0"/>
        <v>1959, MK Seitl Ostrava</v>
      </c>
      <c r="D14" s="86">
        <f>VLOOKUP(B14,Data!$A:$C,2,0)</f>
        <v>1959</v>
      </c>
      <c r="E14" s="86" t="str">
        <f>VLOOKUP(B14,Data!$A:$C,3,0)</f>
        <v>MK Seitl Ostrava</v>
      </c>
      <c r="F14" s="87">
        <f>_xlfn.IFERROR(VLOOKUP(B14,zajic!$B$88:$H$126,7,0),"")</f>
        <v>15</v>
      </c>
      <c r="G14" s="88">
        <f>_xlfn.IFERROR(VLOOKUP(B14,kopec!$B$56:$H$68,7,0),"")</f>
      </c>
      <c r="H14" s="89">
        <f>_xlfn.IFERROR(VLOOKUP(B14,bila_hora!$B$50:$H$57,7,0),"")</f>
      </c>
      <c r="I14" s="90">
        <f>_xlfn.IFERROR(VLOOKUP(B14,bonus!$B$11:$I$17,8,0),"")</f>
      </c>
      <c r="J14" s="91"/>
      <c r="K14" s="92"/>
      <c r="L14" s="93"/>
      <c r="M14" s="94"/>
      <c r="N14" s="92"/>
      <c r="O14" s="93"/>
      <c r="P14" s="94"/>
      <c r="Q14" s="95">
        <f t="shared" si="1"/>
        <v>15</v>
      </c>
      <c r="R14" s="96">
        <f t="shared" si="2"/>
        <v>15</v>
      </c>
      <c r="S14" s="70"/>
    </row>
    <row r="15" spans="1:19" ht="15">
      <c r="A15" s="98">
        <f t="shared" si="3"/>
        <v>14</v>
      </c>
      <c r="B15" s="84" t="s">
        <v>120</v>
      </c>
      <c r="C15" s="85" t="str">
        <f t="shared" si="0"/>
        <v>1945, Lašský běžecký klub</v>
      </c>
      <c r="D15" s="86">
        <f>VLOOKUP(B15,Data!$A:$C,2,0)</f>
        <v>1945</v>
      </c>
      <c r="E15" s="86" t="str">
        <f>VLOOKUP(B15,Data!$A:$C,3,0)</f>
        <v>Lašský běžecký klub</v>
      </c>
      <c r="F15" s="87">
        <f>_xlfn.IFERROR(VLOOKUP(B15,zajic!$B$88:$H$126,7,0),"")</f>
        <v>13</v>
      </c>
      <c r="G15" s="88">
        <f>_xlfn.IFERROR(VLOOKUP(B15,kopec!$B$56:$H$68,7,0),"")</f>
      </c>
      <c r="H15" s="89">
        <f>_xlfn.IFERROR(VLOOKUP(B15,bila_hora!$B$50:$H$57,7,0),"")</f>
      </c>
      <c r="I15" s="90">
        <f>_xlfn.IFERROR(VLOOKUP(B15,bonus!$B$11:$I$17,8,0),"")</f>
      </c>
      <c r="J15" s="91"/>
      <c r="K15" s="92"/>
      <c r="L15" s="93"/>
      <c r="M15" s="94"/>
      <c r="N15" s="92"/>
      <c r="O15" s="93"/>
      <c r="P15" s="94"/>
      <c r="Q15" s="95">
        <f t="shared" si="1"/>
        <v>13</v>
      </c>
      <c r="R15" s="96">
        <f t="shared" si="2"/>
        <v>13</v>
      </c>
      <c r="S15" s="70"/>
    </row>
    <row r="16" spans="1:19" ht="15">
      <c r="A16" s="98">
        <f t="shared" si="3"/>
        <v>14</v>
      </c>
      <c r="B16" s="84" t="s">
        <v>23</v>
      </c>
      <c r="C16" s="85" t="str">
        <f t="shared" si="0"/>
        <v>1958, Vinotéka Frenštát</v>
      </c>
      <c r="D16" s="86">
        <f>VLOOKUP(B16,Data!$A:$C,2,0)</f>
        <v>1958</v>
      </c>
      <c r="E16" s="86" t="str">
        <f>VLOOKUP(B16,Data!$A:$C,3,0)</f>
        <v>Vinotéka Frenštát</v>
      </c>
      <c r="F16" s="87">
        <f>_xlfn.IFERROR(VLOOKUP(B16,zajic!$B$88:$H$126,7,0),"")</f>
      </c>
      <c r="G16" s="88">
        <f>_xlfn.IFERROR(VLOOKUP(B16,kopec!$B$56:$H$68,7,0),"")</f>
        <v>13</v>
      </c>
      <c r="H16" s="89">
        <f>_xlfn.IFERROR(VLOOKUP(B16,bila_hora!$B$50:$H$57,7,0),"")</f>
      </c>
      <c r="I16" s="90">
        <f>_xlfn.IFERROR(VLOOKUP(B16,bonus!$B$11:$I$17,8,0),"")</f>
      </c>
      <c r="J16" s="91"/>
      <c r="K16" s="92"/>
      <c r="L16" s="93"/>
      <c r="M16" s="94"/>
      <c r="N16" s="92"/>
      <c r="O16" s="93"/>
      <c r="P16" s="94"/>
      <c r="Q16" s="95">
        <f t="shared" si="1"/>
        <v>13</v>
      </c>
      <c r="R16" s="96">
        <f t="shared" si="2"/>
        <v>13</v>
      </c>
      <c r="S16" s="70"/>
    </row>
    <row r="17" spans="1:19" ht="15">
      <c r="A17" s="98">
        <f t="shared" si="3"/>
        <v>16</v>
      </c>
      <c r="B17" s="84" t="s">
        <v>121</v>
      </c>
      <c r="C17" s="85" t="str">
        <f t="shared" si="0"/>
        <v>1941, Fin Club Český Těšín</v>
      </c>
      <c r="D17" s="86">
        <f>VLOOKUP(B17,Data!$A:$C,2,0)</f>
        <v>1941</v>
      </c>
      <c r="E17" s="86" t="str">
        <f>VLOOKUP(B17,Data!$A:$C,3,0)</f>
        <v>Fin Club Český Těšín</v>
      </c>
      <c r="F17" s="87">
        <f>_xlfn.IFERROR(VLOOKUP(B17,zajic!$B$88:$H$126,7,0),"")</f>
        <v>12</v>
      </c>
      <c r="G17" s="88">
        <f>_xlfn.IFERROR(VLOOKUP(B17,kopec!$B$56:$H$68,7,0),"")</f>
      </c>
      <c r="H17" s="89">
        <f>_xlfn.IFERROR(VLOOKUP(B17,bila_hora!$B$50:$H$57,7,0),"")</f>
      </c>
      <c r="I17" s="90">
        <f>_xlfn.IFERROR(VLOOKUP(B17,bonus!$B$11:$I$17,8,0),"")</f>
      </c>
      <c r="J17" s="91"/>
      <c r="K17" s="92"/>
      <c r="L17" s="93"/>
      <c r="M17" s="94"/>
      <c r="N17" s="92"/>
      <c r="O17" s="93"/>
      <c r="P17" s="94"/>
      <c r="Q17" s="95">
        <f t="shared" si="1"/>
        <v>12</v>
      </c>
      <c r="R17" s="96">
        <f t="shared" si="2"/>
        <v>12</v>
      </c>
      <c r="S17" s="70"/>
    </row>
    <row r="18" spans="1:19" ht="15">
      <c r="A18" s="98">
        <f t="shared" si="3"/>
        <v>17</v>
      </c>
      <c r="B18" s="84" t="s">
        <v>123</v>
      </c>
      <c r="C18" s="85" t="str">
        <f t="shared" si="0"/>
        <v>1965, Baláž Extreme Team Ostrava</v>
      </c>
      <c r="D18" s="86">
        <f>VLOOKUP(B18,Data!$A:$C,2,0)</f>
        <v>1965</v>
      </c>
      <c r="E18" s="86" t="str">
        <f>VLOOKUP(B18,Data!$A:$C,3,0)</f>
        <v>Baláž Extreme Team Ostrava</v>
      </c>
      <c r="F18" s="87">
        <f>_xlfn.IFERROR(VLOOKUP(B18,zajic!$B$88:$H$126,7,0),"")</f>
        <v>11</v>
      </c>
      <c r="G18" s="88">
        <f>_xlfn.IFERROR(VLOOKUP(B18,kopec!$B$56:$H$68,7,0),"")</f>
      </c>
      <c r="H18" s="89">
        <f>_xlfn.IFERROR(VLOOKUP(B18,bila_hora!$B$50:$H$57,7,0),"")</f>
      </c>
      <c r="I18" s="90">
        <f>_xlfn.IFERROR(VLOOKUP(B18,bonus!$B$11:$I$17,8,0),"")</f>
      </c>
      <c r="J18" s="91"/>
      <c r="K18" s="92"/>
      <c r="L18" s="93"/>
      <c r="M18" s="94"/>
      <c r="N18" s="92"/>
      <c r="O18" s="93"/>
      <c r="P18" s="94"/>
      <c r="Q18" s="95">
        <f t="shared" si="1"/>
        <v>11</v>
      </c>
      <c r="R18" s="96">
        <f t="shared" si="2"/>
        <v>11</v>
      </c>
      <c r="S18" s="70"/>
    </row>
    <row r="19" spans="1:19" ht="15">
      <c r="A19" s="98">
        <f t="shared" si="3"/>
        <v>17</v>
      </c>
      <c r="B19" s="84" t="s">
        <v>37</v>
      </c>
      <c r="C19" s="85" t="str">
        <f t="shared" si="0"/>
        <v>1955, MK Kopřivnice</v>
      </c>
      <c r="D19" s="86">
        <f>VLOOKUP(B19,Data!$A:$C,2,0)</f>
        <v>1955</v>
      </c>
      <c r="E19" s="86" t="str">
        <f>VLOOKUP(B19,Data!$A:$C,3,0)</f>
        <v>MK Kopřivnice</v>
      </c>
      <c r="F19" s="87">
        <f>_xlfn.IFERROR(VLOOKUP(B19,zajic!$B$88:$H$126,7,0),"")</f>
      </c>
      <c r="G19" s="88">
        <f>_xlfn.IFERROR(VLOOKUP(B19,kopec!$B$56:$H$68,7,0),"")</f>
        <v>11</v>
      </c>
      <c r="H19" s="89">
        <f>_xlfn.IFERROR(VLOOKUP(B19,bila_hora!$B$50:$H$57,7,0),"")</f>
      </c>
      <c r="I19" s="90">
        <f>_xlfn.IFERROR(VLOOKUP(B19,bonus!$B$11:$I$17,8,0),"")</f>
      </c>
      <c r="J19" s="91"/>
      <c r="K19" s="92"/>
      <c r="L19" s="93"/>
      <c r="M19" s="94"/>
      <c r="N19" s="92"/>
      <c r="O19" s="93"/>
      <c r="P19" s="94"/>
      <c r="Q19" s="95">
        <f t="shared" si="1"/>
        <v>11</v>
      </c>
      <c r="R19" s="96">
        <f t="shared" si="2"/>
        <v>11</v>
      </c>
      <c r="S19" s="70"/>
    </row>
    <row r="20" spans="1:19" ht="15">
      <c r="A20" s="98">
        <f t="shared" si="3"/>
        <v>19</v>
      </c>
      <c r="B20" s="84" t="s">
        <v>39</v>
      </c>
      <c r="C20" s="85" t="str">
        <f t="shared" si="0"/>
        <v>1945, MK Kopřivnice</v>
      </c>
      <c r="D20" s="86">
        <f>VLOOKUP(B20,Data!$A:$C,2,0)</f>
        <v>1945</v>
      </c>
      <c r="E20" s="86" t="str">
        <f>VLOOKUP(B20,Data!$A:$C,3,0)</f>
        <v>MK Kopřivnice</v>
      </c>
      <c r="F20" s="87">
        <f>_xlfn.IFERROR(VLOOKUP(B20,zajic!$B$88:$H$126,7,0),"")</f>
        <v>0</v>
      </c>
      <c r="G20" s="88">
        <f>_xlfn.IFERROR(VLOOKUP(B20,kopec!$B$56:$H$68,7,0),"")</f>
        <v>10</v>
      </c>
      <c r="H20" s="89">
        <f>_xlfn.IFERROR(VLOOKUP(B20,bila_hora!$B$50:$H$57,7,0),"")</f>
      </c>
      <c r="I20" s="90">
        <f>_xlfn.IFERROR(VLOOKUP(B20,bonus!$B$11:$I$17,8,0),"")</f>
      </c>
      <c r="J20" s="91"/>
      <c r="K20" s="92"/>
      <c r="L20" s="93"/>
      <c r="M20" s="94"/>
      <c r="N20" s="92"/>
      <c r="O20" s="93"/>
      <c r="P20" s="94"/>
      <c r="Q20" s="95">
        <f t="shared" si="1"/>
        <v>10</v>
      </c>
      <c r="R20" s="96">
        <f t="shared" si="2"/>
        <v>10</v>
      </c>
      <c r="S20" s="70"/>
    </row>
    <row r="21" spans="1:19" ht="15">
      <c r="A21" s="98">
        <f t="shared" si="3"/>
        <v>20</v>
      </c>
      <c r="B21" s="84" t="s">
        <v>210</v>
      </c>
      <c r="C21" s="85" t="str">
        <f t="shared" si="0"/>
        <v>1965, MTB Ondřejník</v>
      </c>
      <c r="D21" s="86">
        <f>VLOOKUP(B21,Data!$A:$C,2,0)</f>
        <v>1965</v>
      </c>
      <c r="E21" s="86" t="str">
        <f>VLOOKUP(B21,Data!$A:$C,3,0)</f>
        <v>MTB Ondřejník</v>
      </c>
      <c r="F21" s="87">
        <f>_xlfn.IFERROR(VLOOKUP(B21,zajic!$B$88:$H$126,7,0),"")</f>
        <v>9</v>
      </c>
      <c r="G21" s="88">
        <f>_xlfn.IFERROR(VLOOKUP(B21,kopec!$B$56:$H$68,7,0),"")</f>
      </c>
      <c r="H21" s="89">
        <f>_xlfn.IFERROR(VLOOKUP(B21,bila_hora!$B$50:$H$57,7,0),"")</f>
      </c>
      <c r="I21" s="90">
        <f>_xlfn.IFERROR(VLOOKUP(B21,bonus!$B$11:$I$17,8,0),"")</f>
      </c>
      <c r="J21" s="91"/>
      <c r="K21" s="92"/>
      <c r="L21" s="93"/>
      <c r="M21" s="94"/>
      <c r="N21" s="92"/>
      <c r="O21" s="93"/>
      <c r="P21" s="94"/>
      <c r="Q21" s="95">
        <f t="shared" si="1"/>
        <v>9</v>
      </c>
      <c r="R21" s="96">
        <f t="shared" si="2"/>
        <v>9</v>
      </c>
      <c r="S21" s="70"/>
    </row>
    <row r="22" spans="1:19" ht="15">
      <c r="A22" s="98">
        <f t="shared" si="3"/>
        <v>20</v>
      </c>
      <c r="B22" s="84" t="s">
        <v>31</v>
      </c>
      <c r="C22" s="85" t="str">
        <f t="shared" si="0"/>
        <v>1969, Midar Příbor</v>
      </c>
      <c r="D22" s="86">
        <f>VLOOKUP(B22,Data!$A:$C,2,0)</f>
        <v>1969</v>
      </c>
      <c r="E22" s="86" t="str">
        <f>VLOOKUP(B22,Data!$A:$C,3,0)</f>
        <v>Midar Příbor</v>
      </c>
      <c r="F22" s="87">
        <f>_xlfn.IFERROR(VLOOKUP(B22,zajic!$B$88:$H$126,7,0),"")</f>
      </c>
      <c r="G22" s="88">
        <f>_xlfn.IFERROR(VLOOKUP(B22,kopec!$B$56:$H$68,7,0),"")</f>
        <v>9</v>
      </c>
      <c r="H22" s="89">
        <f>_xlfn.IFERROR(VLOOKUP(B22,bila_hora!$B$50:$H$57,7,0),"")</f>
      </c>
      <c r="I22" s="90">
        <f>_xlfn.IFERROR(VLOOKUP(B22,bonus!$B$11:$I$17,8,0),"")</f>
      </c>
      <c r="J22" s="91"/>
      <c r="K22" s="92"/>
      <c r="L22" s="93"/>
      <c r="M22" s="94"/>
      <c r="N22" s="92"/>
      <c r="O22" s="93"/>
      <c r="P22" s="94"/>
      <c r="Q22" s="95">
        <f t="shared" si="1"/>
        <v>9</v>
      </c>
      <c r="R22" s="96">
        <f t="shared" si="2"/>
        <v>9</v>
      </c>
      <c r="S22" s="70"/>
    </row>
    <row r="23" spans="1:19" ht="15">
      <c r="A23" s="98">
        <f t="shared" si="3"/>
        <v>22</v>
      </c>
      <c r="B23" s="84" t="s">
        <v>125</v>
      </c>
      <c r="C23" s="85" t="str">
        <f t="shared" si="0"/>
        <v>1963, Orel Veřovice</v>
      </c>
      <c r="D23" s="86">
        <f>VLOOKUP(B23,Data!$A:$C,2,0)</f>
        <v>1963</v>
      </c>
      <c r="E23" s="86" t="str">
        <f>VLOOKUP(B23,Data!$A:$C,3,0)</f>
        <v>Orel Veřovice</v>
      </c>
      <c r="F23" s="87">
        <f>_xlfn.IFERROR(VLOOKUP(B23,zajic!$B$88:$H$126,7,0),"")</f>
        <v>7</v>
      </c>
      <c r="G23" s="88">
        <f>_xlfn.IFERROR(VLOOKUP(B23,kopec!$B$56:$H$68,7,0),"")</f>
      </c>
      <c r="H23" s="89">
        <f>_xlfn.IFERROR(VLOOKUP(B23,bila_hora!$B$50:$H$57,7,0),"")</f>
      </c>
      <c r="I23" s="90">
        <f>_xlfn.IFERROR(VLOOKUP(B23,bonus!$B$11:$I$17,8,0),"")</f>
      </c>
      <c r="J23" s="91"/>
      <c r="K23" s="92"/>
      <c r="L23" s="93"/>
      <c r="M23" s="94"/>
      <c r="N23" s="92"/>
      <c r="O23" s="93"/>
      <c r="P23" s="94"/>
      <c r="Q23" s="95">
        <f t="shared" si="1"/>
        <v>7</v>
      </c>
      <c r="R23" s="96">
        <f t="shared" si="2"/>
        <v>7</v>
      </c>
      <c r="S23" s="70"/>
    </row>
    <row r="24" spans="1:19" ht="15">
      <c r="A24" s="98">
        <f t="shared" si="3"/>
        <v>23</v>
      </c>
      <c r="B24" s="84" t="s">
        <v>114</v>
      </c>
      <c r="C24" s="85" t="str">
        <f t="shared" si="0"/>
        <v>1957, Lokomotiva Ostrava</v>
      </c>
      <c r="D24" s="86">
        <f>VLOOKUP(B24,Data!$A:$C,2,0)</f>
        <v>1957</v>
      </c>
      <c r="E24" s="86" t="str">
        <f>VLOOKUP(B24,Data!$A:$C,3,0)</f>
        <v>Lokomotiva Ostrava</v>
      </c>
      <c r="F24" s="87">
        <f>_xlfn.IFERROR(VLOOKUP(B24,zajic!$B$88:$H$126,7,0),"")</f>
        <v>6</v>
      </c>
      <c r="G24" s="88">
        <f>_xlfn.IFERROR(VLOOKUP(B24,kopec!$B$56:$H$68,7,0),"")</f>
      </c>
      <c r="H24" s="89">
        <f>_xlfn.IFERROR(VLOOKUP(B24,bila_hora!$B$50:$H$57,7,0),"")</f>
      </c>
      <c r="I24" s="90">
        <f>_xlfn.IFERROR(VLOOKUP(B24,bonus!$B$11:$I$17,8,0),"")</f>
      </c>
      <c r="J24" s="91"/>
      <c r="K24" s="92"/>
      <c r="L24" s="93"/>
      <c r="M24" s="94"/>
      <c r="N24" s="92"/>
      <c r="O24" s="93"/>
      <c r="P24" s="94"/>
      <c r="Q24" s="95">
        <f t="shared" si="1"/>
        <v>6</v>
      </c>
      <c r="R24" s="96">
        <f t="shared" si="2"/>
        <v>6</v>
      </c>
      <c r="S24" s="70"/>
    </row>
    <row r="25" spans="1:19" ht="15">
      <c r="A25" s="98">
        <f t="shared" si="3"/>
        <v>24</v>
      </c>
      <c r="B25" s="84" t="s">
        <v>126</v>
      </c>
      <c r="C25" s="85" t="str">
        <f t="shared" si="0"/>
        <v>1938, Tichá</v>
      </c>
      <c r="D25" s="86">
        <f>VLOOKUP(B25,Data!$A:$C,2,0)</f>
        <v>1938</v>
      </c>
      <c r="E25" s="86" t="str">
        <f>VLOOKUP(B25,Data!$A:$C,3,0)</f>
        <v>Tichá</v>
      </c>
      <c r="F25" s="87">
        <f>_xlfn.IFERROR(VLOOKUP(B25,zajic!$B$88:$H$126,7,0),"")</f>
        <v>4</v>
      </c>
      <c r="G25" s="88">
        <f>_xlfn.IFERROR(VLOOKUP(B25,kopec!$B$56:$H$68,7,0),"")</f>
      </c>
      <c r="H25" s="89">
        <f>_xlfn.IFERROR(VLOOKUP(B25,bila_hora!$B$50:$H$57,7,0),"")</f>
      </c>
      <c r="I25" s="90">
        <f>_xlfn.IFERROR(VLOOKUP(B25,bonus!$B$11:$I$17,8,0),"")</f>
      </c>
      <c r="J25" s="91"/>
      <c r="K25" s="92"/>
      <c r="L25" s="93"/>
      <c r="M25" s="94"/>
      <c r="N25" s="92"/>
      <c r="O25" s="93"/>
      <c r="P25" s="94"/>
      <c r="Q25" s="95">
        <f t="shared" si="1"/>
        <v>4</v>
      </c>
      <c r="R25" s="96">
        <f t="shared" si="2"/>
        <v>4</v>
      </c>
      <c r="S25" s="70"/>
    </row>
    <row r="26" spans="1:19" ht="15">
      <c r="A26" s="98">
        <f t="shared" si="3"/>
        <v>25</v>
      </c>
      <c r="B26" s="84" t="s">
        <v>211</v>
      </c>
      <c r="C26" s="85" t="str">
        <f t="shared" si="0"/>
        <v>1941, Studénka</v>
      </c>
      <c r="D26" s="86">
        <f>VLOOKUP(B26,Data!$A:$C,2,0)</f>
        <v>1941</v>
      </c>
      <c r="E26" s="86" t="str">
        <f>VLOOKUP(B26,Data!$A:$C,3,0)</f>
        <v>Studénka</v>
      </c>
      <c r="F26" s="87">
        <f>_xlfn.IFERROR(VLOOKUP(B26,zajic!$B$88:$H$126,7,0),"")</f>
        <v>3</v>
      </c>
      <c r="G26" s="88">
        <f>_xlfn.IFERROR(VLOOKUP(B26,kopec!$B$56:$H$68,7,0),"")</f>
      </c>
      <c r="H26" s="89">
        <f>_xlfn.IFERROR(VLOOKUP(B26,bila_hora!$B$50:$H$57,7,0),"")</f>
      </c>
      <c r="I26" s="90">
        <f>_xlfn.IFERROR(VLOOKUP(B26,bonus!$B$11:$I$17,8,0),"")</f>
      </c>
      <c r="J26" s="91"/>
      <c r="K26" s="92"/>
      <c r="L26" s="93"/>
      <c r="M26" s="94"/>
      <c r="N26" s="92"/>
      <c r="O26" s="93"/>
      <c r="P26" s="94"/>
      <c r="Q26" s="95">
        <f t="shared" si="1"/>
        <v>3</v>
      </c>
      <c r="R26" s="96">
        <f t="shared" si="2"/>
        <v>3</v>
      </c>
      <c r="S26" s="70"/>
    </row>
    <row r="27" spans="1:19" ht="15">
      <c r="A27" s="98">
        <f t="shared" si="3"/>
        <v>26</v>
      </c>
      <c r="B27" s="84" t="s">
        <v>212</v>
      </c>
      <c r="C27" s="85" t="str">
        <f t="shared" si="0"/>
        <v>1961, TJ Rožnov pod Radh.</v>
      </c>
      <c r="D27" s="86">
        <f>VLOOKUP(B27,Data!$A:$C,2,0)</f>
        <v>1961</v>
      </c>
      <c r="E27" s="86" t="str">
        <f>VLOOKUP(B27,Data!$A:$C,3,0)</f>
        <v>TJ Rožnov pod Radh.</v>
      </c>
      <c r="F27" s="87">
        <f>_xlfn.IFERROR(VLOOKUP(B27,zajic!$B$88:$H$126,7,0),"")</f>
        <v>2</v>
      </c>
      <c r="G27" s="88">
        <f>_xlfn.IFERROR(VLOOKUP(B27,kopec!$B$56:$H$68,7,0),"")</f>
      </c>
      <c r="H27" s="89">
        <f>_xlfn.IFERROR(VLOOKUP(B27,bila_hora!$B$50:$H$57,7,0),"")</f>
      </c>
      <c r="I27" s="90">
        <f>_xlfn.IFERROR(VLOOKUP(B27,bonus!$B$11:$I$17,8,0),"")</f>
      </c>
      <c r="J27" s="91"/>
      <c r="K27" s="92"/>
      <c r="L27" s="93"/>
      <c r="M27" s="94"/>
      <c r="N27" s="92"/>
      <c r="O27" s="93"/>
      <c r="P27" s="94"/>
      <c r="Q27" s="95">
        <f t="shared" si="1"/>
        <v>2</v>
      </c>
      <c r="R27" s="96">
        <f t="shared" si="2"/>
        <v>2</v>
      </c>
      <c r="S27" s="70"/>
    </row>
    <row r="28" spans="1:19" ht="15">
      <c r="A28" s="98">
        <f t="shared" si="3"/>
        <v>27</v>
      </c>
      <c r="B28" s="84" t="s">
        <v>213</v>
      </c>
      <c r="C28" s="85" t="str">
        <f t="shared" si="0"/>
        <v>1964, Lašský běžecký klub</v>
      </c>
      <c r="D28" s="86">
        <f>VLOOKUP(B28,Data!$A:$C,2,0)</f>
        <v>1964</v>
      </c>
      <c r="E28" s="86" t="str">
        <f>VLOOKUP(B28,Data!$A:$C,3,0)</f>
        <v>Lašský běžecký klub</v>
      </c>
      <c r="F28" s="87">
        <f>_xlfn.IFERROR(VLOOKUP(B28,zajic!$B$88:$H$126,7,0),"")</f>
        <v>1</v>
      </c>
      <c r="G28" s="88">
        <f>_xlfn.IFERROR(VLOOKUP(B28,kopec!$B$56:$H$68,7,0),"")</f>
      </c>
      <c r="H28" s="89">
        <f>_xlfn.IFERROR(VLOOKUP(B28,bila_hora!$B$50:$H$57,7,0),"")</f>
      </c>
      <c r="I28" s="90">
        <f>_xlfn.IFERROR(VLOOKUP(B28,bonus!$B$11:$I$17,8,0),"")</f>
      </c>
      <c r="J28" s="91"/>
      <c r="K28" s="92"/>
      <c r="L28" s="93"/>
      <c r="M28" s="94"/>
      <c r="N28" s="92"/>
      <c r="O28" s="93"/>
      <c r="P28" s="94"/>
      <c r="Q28" s="95">
        <f t="shared" si="1"/>
        <v>1</v>
      </c>
      <c r="R28" s="96">
        <f t="shared" si="2"/>
        <v>1</v>
      </c>
      <c r="S28" s="70"/>
    </row>
    <row r="29" spans="1:19" ht="15">
      <c r="A29" s="98">
        <f t="shared" si="3"/>
        <v>28</v>
      </c>
      <c r="B29" s="84" t="s">
        <v>214</v>
      </c>
      <c r="C29" s="85" t="str">
        <f t="shared" si="0"/>
        <v>1967, Ostrava Hrabová</v>
      </c>
      <c r="D29" s="86">
        <f>VLOOKUP(B29,Data!$A:$C,2,0)</f>
        <v>1967</v>
      </c>
      <c r="E29" s="86" t="str">
        <f>VLOOKUP(B29,Data!$A:$C,3,0)</f>
        <v>Ostrava Hrabová</v>
      </c>
      <c r="F29" s="87">
        <f>_xlfn.IFERROR(VLOOKUP(B29,zajic!$B$88:$H$126,7,0),"")</f>
        <v>0</v>
      </c>
      <c r="G29" s="88">
        <f>_xlfn.IFERROR(VLOOKUP(B29,kopec!$B$56:$H$68,7,0),"")</f>
      </c>
      <c r="H29" s="89">
        <f>_xlfn.IFERROR(VLOOKUP(B29,bila_hora!$B$50:$H$57,7,0),"")</f>
      </c>
      <c r="I29" s="90">
        <f>_xlfn.IFERROR(VLOOKUP(B29,bonus!$B$11:$I$17,8,0),"")</f>
      </c>
      <c r="J29" s="91"/>
      <c r="K29" s="92"/>
      <c r="L29" s="93"/>
      <c r="M29" s="94"/>
      <c r="N29" s="92"/>
      <c r="O29" s="93"/>
      <c r="P29" s="94"/>
      <c r="Q29" s="95">
        <f t="shared" si="1"/>
        <v>0</v>
      </c>
      <c r="R29" s="96">
        <f t="shared" si="2"/>
        <v>0</v>
      </c>
      <c r="S29" s="70"/>
    </row>
    <row r="30" spans="1:19" ht="15">
      <c r="A30" s="98">
        <f t="shared" si="3"/>
        <v>28</v>
      </c>
      <c r="B30" s="84" t="s">
        <v>142</v>
      </c>
      <c r="C30" s="85" t="str">
        <f t="shared" si="0"/>
        <v>1965, MK Seitl Ostrava</v>
      </c>
      <c r="D30" s="86">
        <f>VLOOKUP(B30,Data!$A:$C,2,0)</f>
        <v>1965</v>
      </c>
      <c r="E30" s="86" t="str">
        <f>VLOOKUP(B30,Data!$A:$C,3,0)</f>
        <v>MK Seitl Ostrava</v>
      </c>
      <c r="F30" s="87">
        <f>_xlfn.IFERROR(VLOOKUP(B30,zajic!$B$88:$H$126,7,0),"")</f>
        <v>0</v>
      </c>
      <c r="G30" s="88">
        <f>_xlfn.IFERROR(VLOOKUP(B30,kopec!$B$56:$H$68,7,0),"")</f>
      </c>
      <c r="H30" s="89">
        <f>_xlfn.IFERROR(VLOOKUP(B30,bila_hora!$B$50:$H$57,7,0),"")</f>
      </c>
      <c r="I30" s="90">
        <f>_xlfn.IFERROR(VLOOKUP(B30,bonus!$B$11:$I$17,8,0),"")</f>
      </c>
      <c r="J30" s="91"/>
      <c r="K30" s="92"/>
      <c r="L30" s="93"/>
      <c r="M30" s="94"/>
      <c r="N30" s="92"/>
      <c r="O30" s="93"/>
      <c r="P30" s="94"/>
      <c r="Q30" s="95">
        <f t="shared" si="1"/>
        <v>0</v>
      </c>
      <c r="R30" s="96">
        <f t="shared" si="2"/>
        <v>0</v>
      </c>
      <c r="S30" s="70"/>
    </row>
    <row r="31" spans="1:19" ht="15">
      <c r="A31" s="98">
        <f t="shared" si="3"/>
        <v>28</v>
      </c>
      <c r="B31" s="84" t="s">
        <v>130</v>
      </c>
      <c r="C31" s="85" t="str">
        <f t="shared" si="0"/>
        <v>1965, Frenštát</v>
      </c>
      <c r="D31" s="86">
        <f>VLOOKUP(B31,Data!$A:$C,2,0)</f>
        <v>1965</v>
      </c>
      <c r="E31" s="86" t="str">
        <f>VLOOKUP(B31,Data!$A:$C,3,0)</f>
        <v>Frenštát</v>
      </c>
      <c r="F31" s="87">
        <f>_xlfn.IFERROR(VLOOKUP(B31,zajic!$B$88:$H$126,7,0),"")</f>
        <v>0</v>
      </c>
      <c r="G31" s="88">
        <f>_xlfn.IFERROR(VLOOKUP(B31,kopec!$B$56:$H$68,7,0),"")</f>
      </c>
      <c r="H31" s="89">
        <f>_xlfn.IFERROR(VLOOKUP(B31,bila_hora!$B$50:$H$57,7,0),"")</f>
      </c>
      <c r="I31" s="90">
        <f>_xlfn.IFERROR(VLOOKUP(B31,bonus!$B$11:$I$17,8,0),"")</f>
      </c>
      <c r="J31" s="91"/>
      <c r="K31" s="92"/>
      <c r="L31" s="93"/>
      <c r="M31" s="94"/>
      <c r="N31" s="92"/>
      <c r="O31" s="93"/>
      <c r="P31" s="94"/>
      <c r="Q31" s="95">
        <f t="shared" si="1"/>
        <v>0</v>
      </c>
      <c r="R31" s="96">
        <f t="shared" si="2"/>
        <v>0</v>
      </c>
      <c r="S31" s="70"/>
    </row>
    <row r="32" spans="1:19" ht="15">
      <c r="A32" s="98">
        <f t="shared" si="3"/>
        <v>28</v>
      </c>
      <c r="B32" s="84" t="s">
        <v>217</v>
      </c>
      <c r="C32" s="85" t="str">
        <f t="shared" si="0"/>
        <v>1967, Nový Jičín</v>
      </c>
      <c r="D32" s="86">
        <f>VLOOKUP(B32,Data!$A:$C,2,0)</f>
        <v>1967</v>
      </c>
      <c r="E32" s="86" t="str">
        <f>VLOOKUP(B32,Data!$A:$C,3,0)</f>
        <v>Nový Jičín</v>
      </c>
      <c r="F32" s="87">
        <f>_xlfn.IFERROR(VLOOKUP(B32,zajic!$B$88:$H$126,7,0),"")</f>
        <v>0</v>
      </c>
      <c r="G32" s="88">
        <f>_xlfn.IFERROR(VLOOKUP(B32,kopec!$B$56:$H$68,7,0),"")</f>
      </c>
      <c r="H32" s="89">
        <f>_xlfn.IFERROR(VLOOKUP(B32,bila_hora!$B$50:$H$57,7,0),"")</f>
      </c>
      <c r="I32" s="90">
        <f>_xlfn.IFERROR(VLOOKUP(B32,bonus!$B$11:$I$17,8,0),"")</f>
      </c>
      <c r="J32" s="91"/>
      <c r="K32" s="92"/>
      <c r="L32" s="93"/>
      <c r="M32" s="94"/>
      <c r="N32" s="92"/>
      <c r="O32" s="93"/>
      <c r="P32" s="94"/>
      <c r="Q32" s="95">
        <f t="shared" si="1"/>
        <v>0</v>
      </c>
      <c r="R32" s="96">
        <f t="shared" si="2"/>
        <v>0</v>
      </c>
      <c r="S32" s="70"/>
    </row>
    <row r="33" spans="1:19" ht="15">
      <c r="A33" s="98">
        <f t="shared" si="3"/>
        <v>28</v>
      </c>
      <c r="B33" s="84" t="s">
        <v>148</v>
      </c>
      <c r="C33" s="85" t="str">
        <f t="shared" si="0"/>
        <v>1949, Lašský běžecký klub</v>
      </c>
      <c r="D33" s="86">
        <f>VLOOKUP(B33,Data!$A:$C,2,0)</f>
        <v>1949</v>
      </c>
      <c r="E33" s="86" t="str">
        <f>VLOOKUP(B33,Data!$A:$C,3,0)</f>
        <v>Lašský běžecký klub</v>
      </c>
      <c r="F33" s="87">
        <f>_xlfn.IFERROR(VLOOKUP(B33,zajic!$B$88:$H$126,7,0),"")</f>
        <v>0</v>
      </c>
      <c r="G33" s="88">
        <f>_xlfn.IFERROR(VLOOKUP(B33,kopec!$B$56:$H$68,7,0),"")</f>
      </c>
      <c r="H33" s="89">
        <f>_xlfn.IFERROR(VLOOKUP(B33,bila_hora!$B$50:$H$57,7,0),"")</f>
      </c>
      <c r="I33" s="90">
        <f>_xlfn.IFERROR(VLOOKUP(B33,bonus!$B$11:$I$17,8,0),"")</f>
      </c>
      <c r="J33" s="91"/>
      <c r="K33" s="92"/>
      <c r="L33" s="93"/>
      <c r="M33" s="94"/>
      <c r="N33" s="92"/>
      <c r="O33" s="93"/>
      <c r="P33" s="94"/>
      <c r="Q33" s="95">
        <f t="shared" si="1"/>
        <v>0</v>
      </c>
      <c r="R33" s="96">
        <f t="shared" si="2"/>
        <v>0</v>
      </c>
      <c r="S33" s="70"/>
    </row>
    <row r="34" spans="1:19" ht="15">
      <c r="A34" s="98">
        <f t="shared" si="3"/>
        <v>28</v>
      </c>
      <c r="B34" s="84" t="s">
        <v>220</v>
      </c>
      <c r="C34" s="85" t="str">
        <f t="shared" si="0"/>
        <v>1971, Multip Nový Jičín</v>
      </c>
      <c r="D34" s="86">
        <f>VLOOKUP(B34,Data!$A:$C,2,0)</f>
        <v>1971</v>
      </c>
      <c r="E34" s="86" t="str">
        <f>VLOOKUP(B34,Data!$A:$C,3,0)</f>
        <v>Multip Nový Jičín</v>
      </c>
      <c r="F34" s="87">
        <f>_xlfn.IFERROR(VLOOKUP(B34,zajic!$B$88:$H$126,7,0),"")</f>
        <v>0</v>
      </c>
      <c r="G34" s="88">
        <f>_xlfn.IFERROR(VLOOKUP(B34,kopec!$B$56:$H$68,7,0),"")</f>
      </c>
      <c r="H34" s="89">
        <f>_xlfn.IFERROR(VLOOKUP(B34,bila_hora!$B$50:$H$57,7,0),"")</f>
      </c>
      <c r="I34" s="90">
        <f>_xlfn.IFERROR(VLOOKUP(B34,bonus!$B$11:$I$17,8,0),"")</f>
      </c>
      <c r="J34" s="91"/>
      <c r="K34" s="92"/>
      <c r="L34" s="93"/>
      <c r="M34" s="94"/>
      <c r="N34" s="92"/>
      <c r="O34" s="93"/>
      <c r="P34" s="94"/>
      <c r="Q34" s="95">
        <f t="shared" si="1"/>
        <v>0</v>
      </c>
      <c r="R34" s="96">
        <f t="shared" si="2"/>
        <v>0</v>
      </c>
      <c r="S34" s="70"/>
    </row>
    <row r="35" spans="1:19" ht="15">
      <c r="A35" s="98">
        <f t="shared" si="3"/>
        <v>28</v>
      </c>
      <c r="B35" s="84" t="s">
        <v>218</v>
      </c>
      <c r="C35" s="85" t="str">
        <f t="shared" si="0"/>
        <v>1955, PJR Frenštát</v>
      </c>
      <c r="D35" s="86">
        <f>VLOOKUP(B35,Data!$A:$C,2,0)</f>
        <v>1955</v>
      </c>
      <c r="E35" s="86" t="str">
        <f>VLOOKUP(B35,Data!$A:$C,3,0)</f>
        <v>PJR Frenštát</v>
      </c>
      <c r="F35" s="87">
        <f>_xlfn.IFERROR(VLOOKUP(B35,zajic!$B$88:$H$126,7,0),"")</f>
        <v>0</v>
      </c>
      <c r="G35" s="88">
        <f>_xlfn.IFERROR(VLOOKUP(B35,kopec!$B$56:$H$68,7,0),"")</f>
      </c>
      <c r="H35" s="89">
        <f>_xlfn.IFERROR(VLOOKUP(B35,bila_hora!$B$50:$H$57,7,0),"")</f>
      </c>
      <c r="I35" s="90">
        <f>_xlfn.IFERROR(VLOOKUP(B35,bonus!$B$11:$I$17,8,0),"")</f>
      </c>
      <c r="J35" s="91"/>
      <c r="K35" s="92"/>
      <c r="L35" s="93"/>
      <c r="M35" s="94"/>
      <c r="N35" s="92"/>
      <c r="O35" s="93"/>
      <c r="P35" s="94"/>
      <c r="Q35" s="95">
        <f t="shared" si="1"/>
        <v>0</v>
      </c>
      <c r="R35" s="96">
        <f t="shared" si="2"/>
        <v>0</v>
      </c>
      <c r="S35" s="70"/>
    </row>
    <row r="36" spans="1:19" ht="15">
      <c r="A36" s="98">
        <f t="shared" si="3"/>
        <v>28</v>
      </c>
      <c r="B36" s="84" t="s">
        <v>221</v>
      </c>
      <c r="C36" s="85" t="str">
        <f t="shared" si="0"/>
        <v>1961, MK Seitl Ostrava</v>
      </c>
      <c r="D36" s="86">
        <f>VLOOKUP(B36,Data!$A:$C,2,0)</f>
        <v>1961</v>
      </c>
      <c r="E36" s="86" t="str">
        <f>VLOOKUP(B36,Data!$A:$C,3,0)</f>
        <v>MK Seitl Ostrava</v>
      </c>
      <c r="F36" s="87">
        <f>_xlfn.IFERROR(VLOOKUP(B36,zajic!$B$88:$H$126,7,0),"")</f>
        <v>0</v>
      </c>
      <c r="G36" s="88">
        <f>_xlfn.IFERROR(VLOOKUP(B36,kopec!$B$56:$H$68,7,0),"")</f>
      </c>
      <c r="H36" s="89">
        <f>_xlfn.IFERROR(VLOOKUP(B36,bila_hora!$B$50:$H$57,7,0),"")</f>
      </c>
      <c r="I36" s="90">
        <f>_xlfn.IFERROR(VLOOKUP(B36,bonus!$B$11:$I$17,8,0),"")</f>
      </c>
      <c r="J36" s="91"/>
      <c r="K36" s="92"/>
      <c r="L36" s="93"/>
      <c r="M36" s="94"/>
      <c r="N36" s="92"/>
      <c r="O36" s="93"/>
      <c r="P36" s="94"/>
      <c r="Q36" s="95">
        <f t="shared" si="1"/>
        <v>0</v>
      </c>
      <c r="R36" s="96">
        <f t="shared" si="2"/>
        <v>0</v>
      </c>
      <c r="S36" s="70"/>
    </row>
    <row r="37" spans="1:19" ht="15">
      <c r="A37" s="98">
        <f t="shared" si="3"/>
        <v>28</v>
      </c>
      <c r="B37" s="84" t="s">
        <v>222</v>
      </c>
      <c r="C37" s="85" t="str">
        <f t="shared" si="0"/>
        <v>1966, MK Seitl Ostrava</v>
      </c>
      <c r="D37" s="86">
        <f>VLOOKUP(B37,Data!$A:$C,2,0)</f>
        <v>1966</v>
      </c>
      <c r="E37" s="86" t="str">
        <f>VLOOKUP(B37,Data!$A:$C,3,0)</f>
        <v>MK Seitl Ostrava</v>
      </c>
      <c r="F37" s="87">
        <f>_xlfn.IFERROR(VLOOKUP(B37,zajic!$B$88:$H$126,7,0),"")</f>
        <v>0</v>
      </c>
      <c r="G37" s="88">
        <f>_xlfn.IFERROR(VLOOKUP(B37,kopec!$B$56:$H$68,7,0),"")</f>
      </c>
      <c r="H37" s="89">
        <f>_xlfn.IFERROR(VLOOKUP(B37,bila_hora!$B$50:$H$57,7,0),"")</f>
      </c>
      <c r="I37" s="90">
        <f>_xlfn.IFERROR(VLOOKUP(B37,bonus!$B$11:$I$17,8,0),"")</f>
      </c>
      <c r="J37" s="91"/>
      <c r="K37" s="92"/>
      <c r="L37" s="93"/>
      <c r="M37" s="94"/>
      <c r="N37" s="92"/>
      <c r="O37" s="93"/>
      <c r="P37" s="94"/>
      <c r="Q37" s="95">
        <f t="shared" si="1"/>
        <v>0</v>
      </c>
      <c r="R37" s="96">
        <f t="shared" si="2"/>
        <v>0</v>
      </c>
      <c r="S37" s="70"/>
    </row>
    <row r="38" spans="1:19" ht="15">
      <c r="A38" s="98">
        <f t="shared" si="3"/>
        <v>28</v>
      </c>
      <c r="B38" s="84" t="s">
        <v>219</v>
      </c>
      <c r="C38" s="85" t="str">
        <f t="shared" si="0"/>
        <v>1962, MK Vitche</v>
      </c>
      <c r="D38" s="86">
        <f>VLOOKUP(B38,Data!$A:$C,2,0)</f>
        <v>1962</v>
      </c>
      <c r="E38" s="86" t="str">
        <f>VLOOKUP(B38,Data!$A:$C,3,0)</f>
        <v>MK Vitche</v>
      </c>
      <c r="F38" s="87">
        <f>_xlfn.IFERROR(VLOOKUP(B38,zajic!$B$88:$H$126,7,0),"")</f>
        <v>0</v>
      </c>
      <c r="G38" s="88">
        <f>_xlfn.IFERROR(VLOOKUP(B38,kopec!$B$56:$H$68,7,0),"")</f>
      </c>
      <c r="H38" s="89">
        <f>_xlfn.IFERROR(VLOOKUP(B38,bila_hora!$B$50:$H$57,7,0),"")</f>
      </c>
      <c r="I38" s="90">
        <f>_xlfn.IFERROR(VLOOKUP(B38,bonus!$B$11:$I$17,8,0),"")</f>
      </c>
      <c r="J38" s="91"/>
      <c r="K38" s="92"/>
      <c r="L38" s="93"/>
      <c r="M38" s="94"/>
      <c r="N38" s="92"/>
      <c r="O38" s="93"/>
      <c r="P38" s="94"/>
      <c r="Q38" s="95">
        <f t="shared" si="1"/>
        <v>0</v>
      </c>
      <c r="R38" s="96">
        <f t="shared" si="2"/>
        <v>0</v>
      </c>
      <c r="S38" s="70"/>
    </row>
    <row r="39" spans="1:19" ht="15">
      <c r="A39" s="98">
        <f t="shared" si="3"/>
        <v>28</v>
      </c>
      <c r="B39" s="84" t="s">
        <v>135</v>
      </c>
      <c r="C39" s="85" t="str">
        <f t="shared" si="0"/>
        <v>1947, PJR Frenštát</v>
      </c>
      <c r="D39" s="86">
        <f>VLOOKUP(B39,Data!$A:$C,2,0)</f>
        <v>1947</v>
      </c>
      <c r="E39" s="86" t="str">
        <f>VLOOKUP(B39,Data!$A:$C,3,0)</f>
        <v>PJR Frenštát</v>
      </c>
      <c r="F39" s="87">
        <f>_xlfn.IFERROR(VLOOKUP(B39,zajic!$B$88:$H$126,7,0),"")</f>
        <v>0</v>
      </c>
      <c r="G39" s="88">
        <f>_xlfn.IFERROR(VLOOKUP(B39,kopec!$B$56:$H$68,7,0),"")</f>
      </c>
      <c r="H39" s="89">
        <f>_xlfn.IFERROR(VLOOKUP(B39,bila_hora!$B$50:$H$57,7,0),"")</f>
      </c>
      <c r="I39" s="90">
        <f>_xlfn.IFERROR(VLOOKUP(B39,bonus!$B$11:$I$17,8,0),"")</f>
      </c>
      <c r="J39" s="91"/>
      <c r="K39" s="92"/>
      <c r="L39" s="93"/>
      <c r="M39" s="94"/>
      <c r="N39" s="92"/>
      <c r="O39" s="93"/>
      <c r="P39" s="94"/>
      <c r="Q39" s="95">
        <f t="shared" si="1"/>
        <v>0</v>
      </c>
      <c r="R39" s="96">
        <f t="shared" si="2"/>
        <v>0</v>
      </c>
      <c r="S39" s="70"/>
    </row>
    <row r="40" spans="1:19" ht="15">
      <c r="A40" s="98">
        <f t="shared" si="3"/>
        <v>28</v>
      </c>
      <c r="B40" s="84" t="s">
        <v>215</v>
      </c>
      <c r="C40" s="85" t="str">
        <f t="shared" si="0"/>
        <v>1966, Pepa Team FM</v>
      </c>
      <c r="D40" s="86">
        <f>VLOOKUP(B40,Data!$A:$C,2,0)</f>
        <v>1966</v>
      </c>
      <c r="E40" s="86" t="str">
        <f>VLOOKUP(B40,Data!$A:$C,3,0)</f>
        <v>Pepa Team FM</v>
      </c>
      <c r="F40" s="87">
        <f>_xlfn.IFERROR(VLOOKUP(B40,zajic!$B$88:$H$126,7,0),"")</f>
        <v>0</v>
      </c>
      <c r="G40" s="88">
        <f>_xlfn.IFERROR(VLOOKUP(B40,kopec!$B$56:$H$68,7,0),"")</f>
      </c>
      <c r="H40" s="89">
        <f>_xlfn.IFERROR(VLOOKUP(B40,bila_hora!$B$50:$H$57,7,0),"")</f>
      </c>
      <c r="I40" s="90">
        <f>_xlfn.IFERROR(VLOOKUP(B40,bonus!$B$11:$I$17,8,0),"")</f>
      </c>
      <c r="J40" s="91"/>
      <c r="K40" s="92"/>
      <c r="L40" s="93"/>
      <c r="M40" s="94"/>
      <c r="N40" s="92"/>
      <c r="O40" s="93"/>
      <c r="P40" s="94"/>
      <c r="Q40" s="95">
        <f t="shared" si="1"/>
        <v>0</v>
      </c>
      <c r="R40" s="96">
        <f t="shared" si="2"/>
        <v>0</v>
      </c>
      <c r="S40" s="70"/>
    </row>
    <row r="41" spans="1:19" ht="15">
      <c r="A41" s="98">
        <f t="shared" si="3"/>
        <v>28</v>
      </c>
      <c r="B41" s="84" t="s">
        <v>225</v>
      </c>
      <c r="C41" s="85" t="str">
        <f t="shared" si="0"/>
        <v>1962, MK Seitl Ostrava</v>
      </c>
      <c r="D41" s="86">
        <f>VLOOKUP(B41,Data!$A:$C,2,0)</f>
        <v>1962</v>
      </c>
      <c r="E41" s="86" t="str">
        <f>VLOOKUP(B41,Data!$A:$C,3,0)</f>
        <v>MK Seitl Ostrava</v>
      </c>
      <c r="F41" s="87">
        <f>_xlfn.IFERROR(VLOOKUP(B41,zajic!$B$88:$H$126,7,0),"")</f>
        <v>0</v>
      </c>
      <c r="G41" s="88">
        <f>_xlfn.IFERROR(VLOOKUP(B41,kopec!$B$56:$H$68,7,0),"")</f>
      </c>
      <c r="H41" s="89">
        <f>_xlfn.IFERROR(VLOOKUP(B41,bila_hora!$B$50:$H$57,7,0),"")</f>
      </c>
      <c r="I41" s="90">
        <f>_xlfn.IFERROR(VLOOKUP(B41,bonus!$B$11:$I$17,8,0),"")</f>
      </c>
      <c r="J41" s="91"/>
      <c r="K41" s="92"/>
      <c r="L41" s="93"/>
      <c r="M41" s="94"/>
      <c r="N41" s="92"/>
      <c r="O41" s="93"/>
      <c r="P41" s="94"/>
      <c r="Q41" s="95">
        <f t="shared" si="1"/>
        <v>0</v>
      </c>
      <c r="R41" s="96">
        <f t="shared" si="2"/>
        <v>0</v>
      </c>
      <c r="S41" s="70"/>
    </row>
    <row r="42" spans="1:19" ht="15">
      <c r="A42" s="98">
        <f t="shared" si="3"/>
        <v>28</v>
      </c>
      <c r="B42" s="84" t="s">
        <v>133</v>
      </c>
      <c r="C42" s="85" t="str">
        <f t="shared" si="0"/>
        <v>1957, KB Rybnícka Kužňa</v>
      </c>
      <c r="D42" s="86">
        <f>VLOOKUP(B42,Data!$A:$C,2,0)</f>
        <v>1957</v>
      </c>
      <c r="E42" s="86" t="str">
        <f>VLOOKUP(B42,Data!$A:$C,3,0)</f>
        <v>KB Rybnícka Kužňa</v>
      </c>
      <c r="F42" s="87">
        <f>_xlfn.IFERROR(VLOOKUP(B42,zajic!$B$88:$H$126,7,0),"")</f>
        <v>0</v>
      </c>
      <c r="G42" s="88">
        <f>_xlfn.IFERROR(VLOOKUP(B42,kopec!$B$56:$H$68,7,0),"")</f>
      </c>
      <c r="H42" s="89">
        <f>_xlfn.IFERROR(VLOOKUP(B42,bila_hora!$B$50:$H$57,7,0),"")</f>
      </c>
      <c r="I42" s="90">
        <f>_xlfn.IFERROR(VLOOKUP(B42,bonus!$B$11:$I$17,8,0),"")</f>
      </c>
      <c r="J42" s="91"/>
      <c r="K42" s="92"/>
      <c r="L42" s="93"/>
      <c r="M42" s="94"/>
      <c r="N42" s="92"/>
      <c r="O42" s="93"/>
      <c r="P42" s="94"/>
      <c r="Q42" s="95">
        <f t="shared" si="1"/>
        <v>0</v>
      </c>
      <c r="R42" s="96">
        <f t="shared" si="2"/>
        <v>0</v>
      </c>
      <c r="S42" s="70"/>
    </row>
    <row r="43" spans="1:19" ht="15">
      <c r="A43" s="98">
        <f t="shared" si="3"/>
        <v>28</v>
      </c>
      <c r="B43" s="84" t="s">
        <v>216</v>
      </c>
      <c r="C43" s="85" t="str">
        <f t="shared" si="0"/>
        <v>1963, KHB Radegast</v>
      </c>
      <c r="D43" s="86">
        <f>VLOOKUP(B43,Data!$A:$C,2,0)</f>
        <v>1963</v>
      </c>
      <c r="E43" s="86" t="str">
        <f>VLOOKUP(B43,Data!$A:$C,3,0)</f>
        <v>KHB Radegast</v>
      </c>
      <c r="F43" s="87">
        <f>_xlfn.IFERROR(VLOOKUP(B43,zajic!$B$88:$H$126,7,0),"")</f>
        <v>0</v>
      </c>
      <c r="G43" s="88">
        <f>_xlfn.IFERROR(VLOOKUP(B43,kopec!$B$56:$H$68,7,0),"")</f>
      </c>
      <c r="H43" s="89">
        <f>_xlfn.IFERROR(VLOOKUP(B43,bila_hora!$B$50:$H$57,7,0),"")</f>
      </c>
      <c r="I43" s="90">
        <f>_xlfn.IFERROR(VLOOKUP(B43,bonus!$B$11:$I$17,8,0),"")</f>
      </c>
      <c r="J43" s="91"/>
      <c r="K43" s="92"/>
      <c r="L43" s="93"/>
      <c r="M43" s="94"/>
      <c r="N43" s="92"/>
      <c r="O43" s="93"/>
      <c r="P43" s="94"/>
      <c r="Q43" s="95">
        <f t="shared" si="1"/>
        <v>0</v>
      </c>
      <c r="R43" s="96">
        <f t="shared" si="2"/>
        <v>0</v>
      </c>
      <c r="S43" s="70"/>
    </row>
    <row r="44" spans="1:19" ht="15">
      <c r="A44" s="98">
        <f t="shared" si="3"/>
        <v>28</v>
      </c>
      <c r="B44" s="84" t="s">
        <v>223</v>
      </c>
      <c r="C44" s="85" t="str">
        <f t="shared" si="0"/>
        <v>1953, Ostrava </v>
      </c>
      <c r="D44" s="86">
        <f>VLOOKUP(B44,Data!$A:$C,2,0)</f>
        <v>1953</v>
      </c>
      <c r="E44" s="86" t="str">
        <f>VLOOKUP(B44,Data!$A:$C,3,0)</f>
        <v>Ostrava </v>
      </c>
      <c r="F44" s="87">
        <f>_xlfn.IFERROR(VLOOKUP(B44,zajic!$B$88:$H$126,7,0),"")</f>
        <v>0</v>
      </c>
      <c r="G44" s="88">
        <f>_xlfn.IFERROR(VLOOKUP(B44,kopec!$B$56:$H$68,7,0),"")</f>
      </c>
      <c r="H44" s="89">
        <f>_xlfn.IFERROR(VLOOKUP(B44,bila_hora!$B$50:$H$57,7,0),"")</f>
      </c>
      <c r="I44" s="90">
        <f>_xlfn.IFERROR(VLOOKUP(B44,bonus!$B$11:$I$17,8,0),"")</f>
      </c>
      <c r="J44" s="91"/>
      <c r="K44" s="92"/>
      <c r="L44" s="93"/>
      <c r="M44" s="94"/>
      <c r="N44" s="92"/>
      <c r="O44" s="93"/>
      <c r="P44" s="94"/>
      <c r="Q44" s="95">
        <f t="shared" si="1"/>
        <v>0</v>
      </c>
      <c r="R44" s="96">
        <f t="shared" si="2"/>
        <v>0</v>
      </c>
      <c r="S44" s="70"/>
    </row>
    <row r="45" spans="1:19" ht="15">
      <c r="A45" s="98">
        <f t="shared" si="3"/>
        <v>28</v>
      </c>
      <c r="B45" s="84" t="s">
        <v>224</v>
      </c>
      <c r="C45" s="85" t="str">
        <f t="shared" si="0"/>
        <v>1935, HO Vítkovice</v>
      </c>
      <c r="D45" s="86">
        <f>VLOOKUP(B45,Data!$A:$C,2,0)</f>
        <v>1935</v>
      </c>
      <c r="E45" s="86" t="str">
        <f>VLOOKUP(B45,Data!$A:$C,3,0)</f>
        <v>HO Vítkovice</v>
      </c>
      <c r="F45" s="87">
        <f>_xlfn.IFERROR(VLOOKUP(B45,zajic!$B$88:$H$126,7,0),"")</f>
        <v>0</v>
      </c>
      <c r="G45" s="88">
        <f>_xlfn.IFERROR(VLOOKUP(B45,kopec!$B$56:$H$68,7,0),"")</f>
      </c>
      <c r="H45" s="89">
        <f>_xlfn.IFERROR(VLOOKUP(B45,bila_hora!$B$50:$H$57,7,0),"")</f>
      </c>
      <c r="I45" s="90">
        <f>_xlfn.IFERROR(VLOOKUP(B45,bonus!$B$11:$I$17,8,0),"")</f>
      </c>
      <c r="J45" s="91"/>
      <c r="K45" s="92"/>
      <c r="L45" s="93"/>
      <c r="M45" s="94"/>
      <c r="N45" s="92"/>
      <c r="O45" s="93"/>
      <c r="P45" s="94"/>
      <c r="Q45" s="95">
        <f t="shared" si="1"/>
        <v>0</v>
      </c>
      <c r="R45" s="96">
        <f t="shared" si="2"/>
        <v>0</v>
      </c>
      <c r="S45" s="70"/>
    </row>
  </sheetData>
  <sheetProtection/>
  <autoFilter ref="B1:R45">
    <sortState ref="B2:R45">
      <sortCondition descending="1" sortBy="value" ref="Q2:Q45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6"/>
  <sheetViews>
    <sheetView zoomScalePageLayoutView="0" workbookViewId="0" topLeftCell="A1">
      <selection activeCell="A1" sqref="A1:IV16384"/>
    </sheetView>
  </sheetViews>
  <sheetFormatPr defaultColWidth="10.7109375" defaultRowHeight="15"/>
  <cols>
    <col min="1" max="1" width="14.14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7" width="5.421875" style="0" customWidth="1"/>
    <col min="8" max="253" width="9.140625" style="0" customWidth="1"/>
    <col min="254" max="254" width="6.00390625" style="0" customWidth="1"/>
    <col min="255" max="255" width="6.57421875" style="0" customWidth="1"/>
  </cols>
  <sheetData>
    <row r="1" spans="1:8" s="31" customFormat="1" ht="24.75" customHeight="1">
      <c r="A1" s="56" t="s">
        <v>51</v>
      </c>
      <c r="B1" s="56"/>
      <c r="C1" s="56"/>
      <c r="D1" s="56"/>
      <c r="E1" s="56"/>
      <c r="F1" s="56"/>
      <c r="G1" s="56"/>
      <c r="H1" s="56"/>
    </row>
    <row r="2" spans="1:8" s="31" customFormat="1" ht="22.5" customHeight="1">
      <c r="A2" s="57">
        <v>40985</v>
      </c>
      <c r="B2" s="57"/>
      <c r="C2" s="57"/>
      <c r="D2" s="57"/>
      <c r="E2" s="57"/>
      <c r="F2" s="57"/>
      <c r="G2" s="57"/>
      <c r="H2" s="57"/>
    </row>
    <row r="3" spans="1:8" ht="15">
      <c r="A3" s="49" t="s">
        <v>52</v>
      </c>
      <c r="B3" s="43" t="s">
        <v>54</v>
      </c>
      <c r="C3" s="43" t="s">
        <v>55</v>
      </c>
      <c r="D3" s="43" t="s">
        <v>56</v>
      </c>
      <c r="E3" s="43" t="s">
        <v>57</v>
      </c>
      <c r="F3" s="43" t="s">
        <v>53</v>
      </c>
      <c r="G3" s="43" t="s">
        <v>58</v>
      </c>
      <c r="H3" s="43" t="s">
        <v>149</v>
      </c>
    </row>
    <row r="4" spans="1:8" ht="15.75">
      <c r="A4" s="9">
        <v>1</v>
      </c>
      <c r="B4" s="44" t="s">
        <v>8</v>
      </c>
      <c r="C4" s="45">
        <v>1987</v>
      </c>
      <c r="D4" s="46" t="s">
        <v>9</v>
      </c>
      <c r="E4" s="44" t="s">
        <v>10</v>
      </c>
      <c r="F4" s="47">
        <v>0.02378472222222222</v>
      </c>
      <c r="G4" s="14" t="s">
        <v>59</v>
      </c>
      <c r="H4" s="48">
        <v>25</v>
      </c>
    </row>
    <row r="5" spans="1:8" ht="15.75">
      <c r="A5" s="9">
        <v>2</v>
      </c>
      <c r="B5" s="44" t="s">
        <v>151</v>
      </c>
      <c r="C5" s="12">
        <v>1977</v>
      </c>
      <c r="D5" s="13" t="s">
        <v>9</v>
      </c>
      <c r="E5" s="11" t="s">
        <v>60</v>
      </c>
      <c r="F5" s="10">
        <v>0.024166666666666666</v>
      </c>
      <c r="G5" s="14" t="s">
        <v>59</v>
      </c>
      <c r="H5" s="34">
        <v>20</v>
      </c>
    </row>
    <row r="6" spans="1:8" ht="15.75">
      <c r="A6" s="9">
        <v>3</v>
      </c>
      <c r="B6" s="44" t="s">
        <v>152</v>
      </c>
      <c r="C6" s="12">
        <v>1973</v>
      </c>
      <c r="D6" s="13" t="s">
        <v>9</v>
      </c>
      <c r="E6" s="11" t="s">
        <v>61</v>
      </c>
      <c r="F6" s="10">
        <v>0.024756944444444443</v>
      </c>
      <c r="G6" s="14" t="s">
        <v>59</v>
      </c>
      <c r="H6" s="34">
        <v>18</v>
      </c>
    </row>
    <row r="7" spans="1:8" ht="15.75">
      <c r="A7" s="9">
        <v>4</v>
      </c>
      <c r="B7" s="44" t="s">
        <v>159</v>
      </c>
      <c r="C7" s="12">
        <v>1979</v>
      </c>
      <c r="D7" s="13" t="s">
        <v>9</v>
      </c>
      <c r="E7" s="11" t="s">
        <v>62</v>
      </c>
      <c r="F7" s="10">
        <v>0.025532407407407406</v>
      </c>
      <c r="G7" s="14" t="s">
        <v>59</v>
      </c>
      <c r="H7" s="34">
        <v>17</v>
      </c>
    </row>
    <row r="8" spans="1:8" ht="15.75">
      <c r="A8" s="9">
        <v>5</v>
      </c>
      <c r="B8" s="44" t="s">
        <v>153</v>
      </c>
      <c r="C8" s="12">
        <v>1977</v>
      </c>
      <c r="D8" s="13" t="s">
        <v>9</v>
      </c>
      <c r="E8" s="11" t="s">
        <v>10</v>
      </c>
      <c r="F8" s="10">
        <v>0.02578703703703704</v>
      </c>
      <c r="G8" s="14" t="s">
        <v>59</v>
      </c>
      <c r="H8" s="34">
        <v>16</v>
      </c>
    </row>
    <row r="9" spans="1:8" ht="15.75">
      <c r="A9" s="9">
        <v>6</v>
      </c>
      <c r="B9" s="44" t="s">
        <v>154</v>
      </c>
      <c r="C9" s="12">
        <v>1975</v>
      </c>
      <c r="D9" s="13" t="s">
        <v>9</v>
      </c>
      <c r="E9" s="11" t="s">
        <v>60</v>
      </c>
      <c r="F9" s="10">
        <v>0.026111111111111113</v>
      </c>
      <c r="G9" s="14" t="s">
        <v>59</v>
      </c>
      <c r="H9" s="34">
        <v>15</v>
      </c>
    </row>
    <row r="10" spans="1:8" ht="15.75">
      <c r="A10" s="9">
        <v>7</v>
      </c>
      <c r="B10" s="44" t="s">
        <v>155</v>
      </c>
      <c r="C10" s="12">
        <v>1975</v>
      </c>
      <c r="D10" s="13" t="s">
        <v>9</v>
      </c>
      <c r="E10" s="11" t="s">
        <v>10</v>
      </c>
      <c r="F10" s="10">
        <v>0.02702546296296296</v>
      </c>
      <c r="G10" s="14" t="s">
        <v>59</v>
      </c>
      <c r="H10" s="34">
        <v>14</v>
      </c>
    </row>
    <row r="11" spans="1:8" ht="15.75">
      <c r="A11" s="9">
        <v>8</v>
      </c>
      <c r="B11" s="44" t="s">
        <v>160</v>
      </c>
      <c r="C11" s="12">
        <v>1984</v>
      </c>
      <c r="D11" s="13" t="s">
        <v>9</v>
      </c>
      <c r="E11" s="11" t="s">
        <v>63</v>
      </c>
      <c r="F11" s="10">
        <v>0.02783564814814815</v>
      </c>
      <c r="G11" s="14" t="s">
        <v>59</v>
      </c>
      <c r="H11" s="34">
        <v>13</v>
      </c>
    </row>
    <row r="12" spans="1:8" ht="15.75">
      <c r="A12" s="9">
        <v>9</v>
      </c>
      <c r="B12" s="44" t="s">
        <v>161</v>
      </c>
      <c r="C12" s="12">
        <v>1973</v>
      </c>
      <c r="D12" s="13" t="s">
        <v>9</v>
      </c>
      <c r="E12" s="11" t="s">
        <v>64</v>
      </c>
      <c r="F12" s="10">
        <v>0.028125</v>
      </c>
      <c r="G12" s="14" t="s">
        <v>59</v>
      </c>
      <c r="H12" s="34">
        <v>12</v>
      </c>
    </row>
    <row r="13" spans="1:8" ht="15.75">
      <c r="A13" s="9">
        <v>10</v>
      </c>
      <c r="B13" s="44" t="s">
        <v>156</v>
      </c>
      <c r="C13" s="12">
        <v>1979</v>
      </c>
      <c r="D13" s="13" t="s">
        <v>9</v>
      </c>
      <c r="E13" s="11" t="s">
        <v>65</v>
      </c>
      <c r="F13" s="10">
        <v>0.028136574074074074</v>
      </c>
      <c r="G13" s="14" t="s">
        <v>59</v>
      </c>
      <c r="H13" s="34">
        <v>11</v>
      </c>
    </row>
    <row r="14" spans="1:8" ht="15.75">
      <c r="A14" s="9">
        <v>11</v>
      </c>
      <c r="B14" s="44" t="s">
        <v>162</v>
      </c>
      <c r="C14" s="12">
        <v>1981</v>
      </c>
      <c r="D14" s="13" t="s">
        <v>9</v>
      </c>
      <c r="E14" s="11" t="s">
        <v>66</v>
      </c>
      <c r="F14" s="10">
        <v>0.028402777777777777</v>
      </c>
      <c r="G14" s="14" t="s">
        <v>59</v>
      </c>
      <c r="H14" s="34">
        <v>10</v>
      </c>
    </row>
    <row r="15" spans="1:8" ht="15.75">
      <c r="A15" s="9">
        <v>12</v>
      </c>
      <c r="B15" s="44" t="s">
        <v>157</v>
      </c>
      <c r="C15" s="12">
        <v>1976</v>
      </c>
      <c r="D15" s="13" t="s">
        <v>9</v>
      </c>
      <c r="E15" s="11" t="s">
        <v>64</v>
      </c>
      <c r="F15" s="10">
        <v>0.028865740740740744</v>
      </c>
      <c r="G15" s="14" t="s">
        <v>59</v>
      </c>
      <c r="H15" s="34">
        <v>9</v>
      </c>
    </row>
    <row r="16" spans="1:8" ht="15.75">
      <c r="A16" s="9">
        <v>13</v>
      </c>
      <c r="B16" s="44" t="s">
        <v>163</v>
      </c>
      <c r="C16" s="12">
        <v>1974</v>
      </c>
      <c r="D16" s="13" t="s">
        <v>9</v>
      </c>
      <c r="E16" s="11" t="s">
        <v>67</v>
      </c>
      <c r="F16" s="10">
        <v>0.029108796296296296</v>
      </c>
      <c r="G16" s="14" t="s">
        <v>59</v>
      </c>
      <c r="H16" s="34">
        <v>8</v>
      </c>
    </row>
    <row r="17" spans="1:8" ht="15.75">
      <c r="A17" s="9">
        <v>14</v>
      </c>
      <c r="B17" s="44" t="s">
        <v>158</v>
      </c>
      <c r="C17" s="12">
        <v>1979</v>
      </c>
      <c r="D17" s="13" t="s">
        <v>9</v>
      </c>
      <c r="E17" s="11" t="s">
        <v>64</v>
      </c>
      <c r="F17" s="10">
        <v>0.029143518518518517</v>
      </c>
      <c r="G17" s="14" t="s">
        <v>59</v>
      </c>
      <c r="H17" s="34">
        <v>7</v>
      </c>
    </row>
    <row r="18" spans="1:8" ht="15.75">
      <c r="A18" s="9">
        <v>15</v>
      </c>
      <c r="B18" s="44" t="s">
        <v>164</v>
      </c>
      <c r="C18" s="12">
        <v>1976</v>
      </c>
      <c r="D18" s="13" t="s">
        <v>9</v>
      </c>
      <c r="E18" s="11" t="s">
        <v>68</v>
      </c>
      <c r="F18" s="10">
        <v>0.02917824074074074</v>
      </c>
      <c r="G18" s="14" t="s">
        <v>59</v>
      </c>
      <c r="H18" s="34">
        <v>6</v>
      </c>
    </row>
    <row r="19" spans="1:8" ht="15.75">
      <c r="A19" s="9">
        <v>16</v>
      </c>
      <c r="B19" s="44" t="s">
        <v>165</v>
      </c>
      <c r="C19" s="12">
        <v>1982</v>
      </c>
      <c r="D19" s="13" t="s">
        <v>9</v>
      </c>
      <c r="E19" s="11" t="s">
        <v>69</v>
      </c>
      <c r="F19" s="10">
        <v>0.029282407407407406</v>
      </c>
      <c r="G19" s="14" t="s">
        <v>59</v>
      </c>
      <c r="H19" s="34">
        <v>5</v>
      </c>
    </row>
    <row r="20" spans="1:8" ht="15.75">
      <c r="A20" s="9">
        <v>17</v>
      </c>
      <c r="B20" s="44" t="s">
        <v>166</v>
      </c>
      <c r="C20" s="12">
        <v>1987</v>
      </c>
      <c r="D20" s="13" t="s">
        <v>9</v>
      </c>
      <c r="E20" s="11" t="s">
        <v>70</v>
      </c>
      <c r="F20" s="10">
        <v>0.029652777777777778</v>
      </c>
      <c r="G20" s="14" t="s">
        <v>59</v>
      </c>
      <c r="H20" s="34">
        <v>4</v>
      </c>
    </row>
    <row r="21" spans="1:8" ht="15.75">
      <c r="A21" s="9">
        <v>18</v>
      </c>
      <c r="B21" s="44" t="s">
        <v>167</v>
      </c>
      <c r="C21" s="12">
        <v>1984</v>
      </c>
      <c r="D21" s="13" t="s">
        <v>9</v>
      </c>
      <c r="E21" s="11" t="s">
        <v>71</v>
      </c>
      <c r="F21" s="10">
        <v>0.029849537037037036</v>
      </c>
      <c r="G21" s="14" t="s">
        <v>59</v>
      </c>
      <c r="H21" s="34">
        <v>3</v>
      </c>
    </row>
    <row r="22" spans="1:8" ht="15.75">
      <c r="A22" s="9">
        <v>19</v>
      </c>
      <c r="B22" s="44" t="s">
        <v>19</v>
      </c>
      <c r="C22" s="12">
        <v>1980</v>
      </c>
      <c r="D22" s="13" t="s">
        <v>9</v>
      </c>
      <c r="E22" s="11" t="s">
        <v>72</v>
      </c>
      <c r="F22" s="10">
        <v>0.03091435185185185</v>
      </c>
      <c r="G22" s="14" t="s">
        <v>59</v>
      </c>
      <c r="H22" s="34">
        <v>2</v>
      </c>
    </row>
    <row r="23" spans="1:8" ht="15.75">
      <c r="A23" s="9">
        <v>20</v>
      </c>
      <c r="B23" s="44" t="s">
        <v>168</v>
      </c>
      <c r="C23" s="12">
        <v>1979</v>
      </c>
      <c r="D23" s="13" t="s">
        <v>9</v>
      </c>
      <c r="E23" s="11" t="s">
        <v>64</v>
      </c>
      <c r="F23" s="10">
        <v>0.034212962962962966</v>
      </c>
      <c r="G23" s="14" t="s">
        <v>59</v>
      </c>
      <c r="H23" s="34">
        <v>1</v>
      </c>
    </row>
    <row r="24" spans="1:8" ht="15.75">
      <c r="A24" s="9">
        <v>21</v>
      </c>
      <c r="B24" s="44" t="s">
        <v>35</v>
      </c>
      <c r="C24" s="12">
        <v>1981</v>
      </c>
      <c r="D24" s="13" t="s">
        <v>9</v>
      </c>
      <c r="E24" s="11" t="s">
        <v>73</v>
      </c>
      <c r="F24" s="10">
        <v>0.03685185185185185</v>
      </c>
      <c r="G24" s="14" t="s">
        <v>59</v>
      </c>
      <c r="H24" s="34">
        <v>0</v>
      </c>
    </row>
    <row r="25" spans="1:8" ht="15.75">
      <c r="A25" s="9">
        <v>22</v>
      </c>
      <c r="B25" s="44" t="s">
        <v>240</v>
      </c>
      <c r="C25" s="12">
        <v>1981</v>
      </c>
      <c r="D25" s="13" t="s">
        <v>9</v>
      </c>
      <c r="E25" s="11" t="s">
        <v>74</v>
      </c>
      <c r="F25" s="10">
        <v>0.03927083333333333</v>
      </c>
      <c r="G25" s="14" t="s">
        <v>59</v>
      </c>
      <c r="H25" s="34">
        <v>0</v>
      </c>
    </row>
    <row r="26" spans="1:8" ht="15.75">
      <c r="A26" s="9"/>
      <c r="B26" s="11"/>
      <c r="C26" s="12"/>
      <c r="D26" s="13"/>
      <c r="E26" s="11"/>
      <c r="F26" s="10"/>
      <c r="G26" s="14"/>
      <c r="H26" s="34"/>
    </row>
    <row r="27" spans="1:8" ht="15">
      <c r="A27" s="49" t="s">
        <v>52</v>
      </c>
      <c r="B27" s="43" t="s">
        <v>54</v>
      </c>
      <c r="C27" s="43" t="s">
        <v>55</v>
      </c>
      <c r="D27" s="43" t="s">
        <v>56</v>
      </c>
      <c r="E27" s="43" t="s">
        <v>57</v>
      </c>
      <c r="F27" s="43" t="s">
        <v>53</v>
      </c>
      <c r="G27" s="43" t="s">
        <v>58</v>
      </c>
      <c r="H27" s="37"/>
    </row>
    <row r="28" spans="1:7" ht="15">
      <c r="A28" s="50" t="s">
        <v>75</v>
      </c>
      <c r="B28" s="51" t="s">
        <v>115</v>
      </c>
      <c r="C28" s="52">
        <v>1965</v>
      </c>
      <c r="D28" s="53" t="s">
        <v>13</v>
      </c>
      <c r="E28" s="54" t="s">
        <v>76</v>
      </c>
      <c r="F28" s="55">
        <v>0.0253125</v>
      </c>
      <c r="G28" s="53" t="s">
        <v>59</v>
      </c>
    </row>
    <row r="29" spans="1:7" ht="15">
      <c r="A29" s="20" t="s">
        <v>77</v>
      </c>
      <c r="B29" s="51" t="s">
        <v>12</v>
      </c>
      <c r="C29" s="24">
        <v>1971</v>
      </c>
      <c r="D29" s="21" t="s">
        <v>13</v>
      </c>
      <c r="E29" s="25" t="s">
        <v>61</v>
      </c>
      <c r="F29" s="22">
        <v>0.02568287037037037</v>
      </c>
      <c r="G29" s="21" t="s">
        <v>59</v>
      </c>
    </row>
    <row r="30" spans="1:7" ht="15">
      <c r="A30" s="20" t="s">
        <v>78</v>
      </c>
      <c r="B30" s="51" t="s">
        <v>123</v>
      </c>
      <c r="C30" s="24">
        <v>1965</v>
      </c>
      <c r="D30" s="21" t="s">
        <v>13</v>
      </c>
      <c r="E30" s="25" t="s">
        <v>79</v>
      </c>
      <c r="F30" s="22">
        <v>0.026585648148148146</v>
      </c>
      <c r="G30" s="21" t="s">
        <v>59</v>
      </c>
    </row>
    <row r="31" spans="1:7" ht="15">
      <c r="A31" s="20" t="s">
        <v>80</v>
      </c>
      <c r="B31" s="51" t="s">
        <v>15</v>
      </c>
      <c r="C31" s="24">
        <v>1971</v>
      </c>
      <c r="D31" s="21" t="s">
        <v>13</v>
      </c>
      <c r="E31" s="25" t="s">
        <v>10</v>
      </c>
      <c r="F31" s="22">
        <v>0.02667824074074074</v>
      </c>
      <c r="G31" s="21" t="s">
        <v>59</v>
      </c>
    </row>
    <row r="32" spans="1:7" ht="15">
      <c r="A32" s="20" t="s">
        <v>81</v>
      </c>
      <c r="B32" s="51" t="s">
        <v>210</v>
      </c>
      <c r="C32" s="24">
        <v>1965</v>
      </c>
      <c r="D32" s="21" t="s">
        <v>13</v>
      </c>
      <c r="E32" s="25" t="s">
        <v>82</v>
      </c>
      <c r="F32" s="22">
        <v>0.026898148148148147</v>
      </c>
      <c r="G32" s="21" t="s">
        <v>59</v>
      </c>
    </row>
    <row r="33" spans="1:7" ht="15">
      <c r="A33" s="20" t="s">
        <v>83</v>
      </c>
      <c r="B33" s="51" t="s">
        <v>125</v>
      </c>
      <c r="C33" s="24">
        <v>1963</v>
      </c>
      <c r="D33" s="21" t="s">
        <v>13</v>
      </c>
      <c r="E33" s="25" t="s">
        <v>68</v>
      </c>
      <c r="F33" s="22">
        <v>0.027129629629629632</v>
      </c>
      <c r="G33" s="21" t="s">
        <v>59</v>
      </c>
    </row>
    <row r="34" spans="1:7" ht="15">
      <c r="A34" s="20" t="s">
        <v>84</v>
      </c>
      <c r="B34" s="51" t="s">
        <v>213</v>
      </c>
      <c r="C34" s="24">
        <v>1964</v>
      </c>
      <c r="D34" s="21" t="s">
        <v>13</v>
      </c>
      <c r="E34" s="25" t="s">
        <v>60</v>
      </c>
      <c r="F34" s="22">
        <v>0.02883101851851852</v>
      </c>
      <c r="G34" s="21" t="s">
        <v>59</v>
      </c>
    </row>
    <row r="35" spans="1:7" ht="15">
      <c r="A35" s="20" t="s">
        <v>85</v>
      </c>
      <c r="B35" s="51" t="s">
        <v>130</v>
      </c>
      <c r="C35" s="24">
        <v>1965</v>
      </c>
      <c r="D35" s="21" t="s">
        <v>13</v>
      </c>
      <c r="E35" s="25" t="s">
        <v>86</v>
      </c>
      <c r="F35" s="22">
        <v>0.029201388888888888</v>
      </c>
      <c r="G35" s="21" t="s">
        <v>59</v>
      </c>
    </row>
    <row r="36" spans="1:7" ht="15">
      <c r="A36" s="20" t="s">
        <v>87</v>
      </c>
      <c r="B36" s="51" t="s">
        <v>214</v>
      </c>
      <c r="C36" s="24">
        <v>1967</v>
      </c>
      <c r="D36" s="21" t="s">
        <v>13</v>
      </c>
      <c r="E36" s="25" t="s">
        <v>88</v>
      </c>
      <c r="F36" s="22">
        <v>0.029444444444444443</v>
      </c>
      <c r="G36" s="21" t="s">
        <v>59</v>
      </c>
    </row>
    <row r="37" spans="1:7" ht="15">
      <c r="A37" s="20" t="s">
        <v>89</v>
      </c>
      <c r="B37" s="51" t="s">
        <v>215</v>
      </c>
      <c r="C37" s="24">
        <v>1966</v>
      </c>
      <c r="D37" s="21" t="s">
        <v>13</v>
      </c>
      <c r="E37" s="25" t="s">
        <v>64</v>
      </c>
      <c r="F37" s="22">
        <v>0.03023148148148148</v>
      </c>
      <c r="G37" s="21" t="s">
        <v>59</v>
      </c>
    </row>
    <row r="38" spans="1:7" ht="15">
      <c r="A38" s="20" t="s">
        <v>90</v>
      </c>
      <c r="B38" s="51" t="s">
        <v>216</v>
      </c>
      <c r="C38" s="24">
        <v>1963</v>
      </c>
      <c r="D38" s="21" t="s">
        <v>13</v>
      </c>
      <c r="E38" s="25" t="s">
        <v>65</v>
      </c>
      <c r="F38" s="22">
        <v>0.03037037037037037</v>
      </c>
      <c r="G38" s="21" t="s">
        <v>59</v>
      </c>
    </row>
    <row r="39" spans="1:7" ht="15">
      <c r="A39" s="20" t="s">
        <v>91</v>
      </c>
      <c r="B39" s="51" t="s">
        <v>21</v>
      </c>
      <c r="C39" s="24">
        <v>1970</v>
      </c>
      <c r="D39" s="21" t="s">
        <v>13</v>
      </c>
      <c r="E39" s="25" t="s">
        <v>92</v>
      </c>
      <c r="F39" s="22">
        <v>0.03045138888888889</v>
      </c>
      <c r="G39" s="21" t="s">
        <v>59</v>
      </c>
    </row>
    <row r="40" spans="1:7" ht="15">
      <c r="A40" s="20">
        <v>13</v>
      </c>
      <c r="B40" s="51" t="s">
        <v>217</v>
      </c>
      <c r="C40" s="24">
        <v>1967</v>
      </c>
      <c r="D40" s="21" t="s">
        <v>13</v>
      </c>
      <c r="E40" s="25" t="s">
        <v>93</v>
      </c>
      <c r="F40" s="22">
        <v>0.03155092592592592</v>
      </c>
      <c r="G40" s="21" t="s">
        <v>59</v>
      </c>
    </row>
    <row r="41" spans="1:7" ht="15">
      <c r="A41" s="20">
        <v>14</v>
      </c>
      <c r="B41" s="51" t="s">
        <v>220</v>
      </c>
      <c r="C41" s="24">
        <v>1971</v>
      </c>
      <c r="D41" s="21" t="s">
        <v>13</v>
      </c>
      <c r="E41" s="25" t="s">
        <v>94</v>
      </c>
      <c r="F41" s="22">
        <v>0.03175925925925926</v>
      </c>
      <c r="G41" s="21" t="s">
        <v>59</v>
      </c>
    </row>
    <row r="42" spans="1:7" ht="15">
      <c r="A42" s="20">
        <v>15</v>
      </c>
      <c r="B42" s="51" t="s">
        <v>142</v>
      </c>
      <c r="C42" s="24">
        <v>1965</v>
      </c>
      <c r="D42" s="21" t="s">
        <v>13</v>
      </c>
      <c r="E42" s="25" t="s">
        <v>74</v>
      </c>
      <c r="F42" s="22">
        <v>0.03302083333333333</v>
      </c>
      <c r="G42" s="21" t="s">
        <v>59</v>
      </c>
    </row>
    <row r="43" spans="1:7" ht="15">
      <c r="A43" s="20">
        <v>16</v>
      </c>
      <c r="B43" s="51" t="s">
        <v>222</v>
      </c>
      <c r="C43" s="24">
        <v>1966</v>
      </c>
      <c r="D43" s="21" t="s">
        <v>13</v>
      </c>
      <c r="E43" s="25" t="s">
        <v>74</v>
      </c>
      <c r="F43" s="22">
        <v>0.033715277777777775</v>
      </c>
      <c r="G43" s="21" t="s">
        <v>59</v>
      </c>
    </row>
    <row r="44" spans="1:7" s="15" customFormat="1" ht="15">
      <c r="A44" s="16"/>
      <c r="B44" s="18"/>
      <c r="C44" s="19"/>
      <c r="D44" s="8"/>
      <c r="E44" s="7"/>
      <c r="G44" s="8"/>
    </row>
    <row r="45" spans="1:8" ht="15">
      <c r="A45" s="49" t="s">
        <v>52</v>
      </c>
      <c r="B45" s="43" t="s">
        <v>54</v>
      </c>
      <c r="C45" s="43" t="s">
        <v>55</v>
      </c>
      <c r="D45" s="43" t="s">
        <v>56</v>
      </c>
      <c r="E45" s="43" t="s">
        <v>57</v>
      </c>
      <c r="F45" s="43" t="s">
        <v>53</v>
      </c>
      <c r="G45" s="43" t="s">
        <v>58</v>
      </c>
      <c r="H45" s="37"/>
    </row>
    <row r="46" spans="1:7" ht="15.75">
      <c r="A46" s="20">
        <v>1</v>
      </c>
      <c r="B46" s="27" t="s">
        <v>17</v>
      </c>
      <c r="C46" s="28">
        <v>1960</v>
      </c>
      <c r="D46" s="13" t="s">
        <v>18</v>
      </c>
      <c r="E46" s="27" t="s">
        <v>10</v>
      </c>
      <c r="F46" s="10">
        <v>0.026400462962962962</v>
      </c>
      <c r="G46" s="14" t="s">
        <v>59</v>
      </c>
    </row>
    <row r="47" spans="1:7" ht="15.75">
      <c r="A47" s="20">
        <v>2</v>
      </c>
      <c r="B47" s="27" t="s">
        <v>209</v>
      </c>
      <c r="C47" s="12">
        <v>1960</v>
      </c>
      <c r="D47" s="13" t="s">
        <v>18</v>
      </c>
      <c r="E47" s="11" t="s">
        <v>95</v>
      </c>
      <c r="F47" s="10">
        <v>0.026446759259259264</v>
      </c>
      <c r="G47" s="14" t="s">
        <v>59</v>
      </c>
    </row>
    <row r="48" spans="1:7" ht="15.75">
      <c r="A48" s="20">
        <v>3</v>
      </c>
      <c r="B48" s="27" t="s">
        <v>119</v>
      </c>
      <c r="C48" s="12">
        <v>1959</v>
      </c>
      <c r="D48" s="13" t="s">
        <v>18</v>
      </c>
      <c r="E48" s="11" t="s">
        <v>74</v>
      </c>
      <c r="F48" s="10">
        <v>0.026736111111111113</v>
      </c>
      <c r="G48" s="14" t="s">
        <v>59</v>
      </c>
    </row>
    <row r="49" spans="1:7" ht="15.75">
      <c r="A49" s="20">
        <v>4</v>
      </c>
      <c r="B49" s="27" t="s">
        <v>114</v>
      </c>
      <c r="C49" s="12">
        <v>1957</v>
      </c>
      <c r="D49" s="13" t="s">
        <v>18</v>
      </c>
      <c r="E49" s="11" t="s">
        <v>96</v>
      </c>
      <c r="F49" s="10">
        <v>0.029594907407407407</v>
      </c>
      <c r="G49" s="14" t="s">
        <v>59</v>
      </c>
    </row>
    <row r="50" spans="1:7" ht="15.75">
      <c r="A50" s="20">
        <v>5</v>
      </c>
      <c r="B50" s="27" t="s">
        <v>212</v>
      </c>
      <c r="C50" s="12">
        <v>1961</v>
      </c>
      <c r="D50" s="13" t="s">
        <v>18</v>
      </c>
      <c r="E50" s="11" t="s">
        <v>97</v>
      </c>
      <c r="F50" s="10">
        <v>0.029687500000000002</v>
      </c>
      <c r="G50" s="14" t="s">
        <v>59</v>
      </c>
    </row>
    <row r="51" spans="1:7" ht="15.75">
      <c r="A51" s="20">
        <v>6</v>
      </c>
      <c r="B51" s="27" t="s">
        <v>225</v>
      </c>
      <c r="C51" s="12">
        <v>1962</v>
      </c>
      <c r="D51" s="13" t="s">
        <v>18</v>
      </c>
      <c r="E51" s="11" t="s">
        <v>74</v>
      </c>
      <c r="F51" s="10">
        <v>0.03072916666666667</v>
      </c>
      <c r="G51" s="14" t="s">
        <v>59</v>
      </c>
    </row>
    <row r="52" spans="1:7" ht="15.75">
      <c r="A52" s="20">
        <v>7</v>
      </c>
      <c r="B52" s="27" t="s">
        <v>133</v>
      </c>
      <c r="C52" s="12">
        <v>1957</v>
      </c>
      <c r="D52" s="13" t="s">
        <v>18</v>
      </c>
      <c r="E52" s="11" t="s">
        <v>98</v>
      </c>
      <c r="F52" s="10">
        <v>0.03260416666666667</v>
      </c>
      <c r="G52" s="14" t="s">
        <v>59</v>
      </c>
    </row>
    <row r="53" spans="1:7" ht="15.75">
      <c r="A53" s="20">
        <v>8</v>
      </c>
      <c r="B53" s="27" t="s">
        <v>219</v>
      </c>
      <c r="C53" s="12">
        <v>1962</v>
      </c>
      <c r="D53" s="13" t="s">
        <v>18</v>
      </c>
      <c r="E53" s="11" t="s">
        <v>99</v>
      </c>
      <c r="F53" s="10">
        <v>0.03300925925925926</v>
      </c>
      <c r="G53" s="14" t="s">
        <v>59</v>
      </c>
    </row>
    <row r="54" spans="1:7" ht="15.75">
      <c r="A54" s="20">
        <v>9</v>
      </c>
      <c r="B54" s="27" t="s">
        <v>218</v>
      </c>
      <c r="C54" s="12">
        <v>1955</v>
      </c>
      <c r="D54" s="13" t="s">
        <v>18</v>
      </c>
      <c r="E54" s="11" t="s">
        <v>100</v>
      </c>
      <c r="F54" s="10">
        <v>0.034131944444444444</v>
      </c>
      <c r="G54" s="14" t="s">
        <v>59</v>
      </c>
    </row>
    <row r="55" spans="1:7" ht="15.75">
      <c r="A55" s="20">
        <v>10</v>
      </c>
      <c r="B55" s="27" t="s">
        <v>221</v>
      </c>
      <c r="C55" s="12">
        <v>1961</v>
      </c>
      <c r="D55" s="13" t="s">
        <v>18</v>
      </c>
      <c r="E55" s="11" t="s">
        <v>74</v>
      </c>
      <c r="F55" s="10">
        <v>0.03478009259259259</v>
      </c>
      <c r="G55" s="14" t="s">
        <v>59</v>
      </c>
    </row>
    <row r="56" spans="1:7" ht="15.75">
      <c r="A56" s="20">
        <v>11</v>
      </c>
      <c r="B56" s="27" t="s">
        <v>223</v>
      </c>
      <c r="C56" s="12">
        <v>1953</v>
      </c>
      <c r="D56" s="13" t="s">
        <v>18</v>
      </c>
      <c r="E56" s="11" t="s">
        <v>101</v>
      </c>
      <c r="F56" s="10">
        <v>0.038113425925925926</v>
      </c>
      <c r="G56" s="14" t="s">
        <v>59</v>
      </c>
    </row>
    <row r="57" spans="1:7" s="15" customFormat="1" ht="15">
      <c r="A57" s="16"/>
      <c r="B57" s="18"/>
      <c r="C57" s="19"/>
      <c r="D57" s="8"/>
      <c r="E57" s="7"/>
      <c r="F57" s="26"/>
      <c r="G57" s="8"/>
    </row>
    <row r="58" spans="1:8" ht="15">
      <c r="A58" s="49" t="s">
        <v>52</v>
      </c>
      <c r="B58" s="43" t="s">
        <v>54</v>
      </c>
      <c r="C58" s="43" t="s">
        <v>55</v>
      </c>
      <c r="D58" s="43" t="s">
        <v>56</v>
      </c>
      <c r="E58" s="43" t="s">
        <v>57</v>
      </c>
      <c r="F58" s="43" t="s">
        <v>53</v>
      </c>
      <c r="G58" s="43" t="s">
        <v>58</v>
      </c>
      <c r="H58" s="49"/>
    </row>
    <row r="59" spans="1:7" ht="15">
      <c r="A59" s="20">
        <v>1</v>
      </c>
      <c r="B59" s="23" t="s">
        <v>118</v>
      </c>
      <c r="C59" s="24">
        <v>1949</v>
      </c>
      <c r="D59" s="21" t="s">
        <v>26</v>
      </c>
      <c r="E59" s="25" t="s">
        <v>102</v>
      </c>
      <c r="F59" s="22">
        <v>0.0290162037037037</v>
      </c>
      <c r="G59" s="21" t="s">
        <v>59</v>
      </c>
    </row>
    <row r="60" spans="1:7" ht="15">
      <c r="A60" s="20">
        <v>2</v>
      </c>
      <c r="B60" s="23" t="s">
        <v>30</v>
      </c>
      <c r="C60" s="24">
        <v>1950</v>
      </c>
      <c r="D60" s="21" t="s">
        <v>26</v>
      </c>
      <c r="E60" s="25" t="s">
        <v>103</v>
      </c>
      <c r="F60" s="22">
        <v>0.029074074074074075</v>
      </c>
      <c r="G60" s="21" t="s">
        <v>59</v>
      </c>
    </row>
    <row r="61" spans="1:7" ht="15">
      <c r="A61" s="20">
        <v>3</v>
      </c>
      <c r="B61" s="23" t="s">
        <v>29</v>
      </c>
      <c r="C61" s="24">
        <v>1951</v>
      </c>
      <c r="D61" s="21" t="s">
        <v>26</v>
      </c>
      <c r="E61" s="25" t="s">
        <v>10</v>
      </c>
      <c r="F61" s="22">
        <v>0.02980324074074074</v>
      </c>
      <c r="G61" s="21" t="s">
        <v>59</v>
      </c>
    </row>
    <row r="62" spans="1:7" ht="15">
      <c r="A62" s="20">
        <v>4</v>
      </c>
      <c r="B62" s="23" t="s">
        <v>25</v>
      </c>
      <c r="C62" s="24">
        <v>1952</v>
      </c>
      <c r="D62" s="21" t="s">
        <v>26</v>
      </c>
      <c r="E62" s="25" t="s">
        <v>10</v>
      </c>
      <c r="F62" s="22">
        <v>0.030462962962962966</v>
      </c>
      <c r="G62" s="21" t="s">
        <v>59</v>
      </c>
    </row>
    <row r="63" spans="1:7" ht="15">
      <c r="A63" s="20">
        <v>5</v>
      </c>
      <c r="B63" s="23" t="s">
        <v>120</v>
      </c>
      <c r="C63" s="24">
        <v>1945</v>
      </c>
      <c r="D63" s="21" t="s">
        <v>26</v>
      </c>
      <c r="E63" s="25" t="s">
        <v>60</v>
      </c>
      <c r="F63" s="22">
        <v>0.03159722222222222</v>
      </c>
      <c r="G63" s="21" t="s">
        <v>59</v>
      </c>
    </row>
    <row r="64" spans="1:7" ht="15">
      <c r="A64" s="20">
        <v>6</v>
      </c>
      <c r="B64" s="23" t="s">
        <v>39</v>
      </c>
      <c r="C64" s="24">
        <v>1945</v>
      </c>
      <c r="D64" s="21" t="s">
        <v>26</v>
      </c>
      <c r="E64" s="25" t="s">
        <v>10</v>
      </c>
      <c r="F64" s="22">
        <v>0.036111111111111115</v>
      </c>
      <c r="G64" s="21" t="s">
        <v>59</v>
      </c>
    </row>
    <row r="65" spans="1:7" ht="15">
      <c r="A65" s="20">
        <v>7</v>
      </c>
      <c r="B65" s="23" t="s">
        <v>135</v>
      </c>
      <c r="C65" s="24">
        <v>1947</v>
      </c>
      <c r="D65" s="21" t="s">
        <v>26</v>
      </c>
      <c r="E65" s="25" t="s">
        <v>100</v>
      </c>
      <c r="F65" s="22">
        <v>0.03613425925925926</v>
      </c>
      <c r="G65" s="21" t="s">
        <v>59</v>
      </c>
    </row>
    <row r="66" spans="1:7" ht="15">
      <c r="A66" s="20">
        <v>8</v>
      </c>
      <c r="B66" s="23" t="s">
        <v>148</v>
      </c>
      <c r="C66" s="24">
        <v>1949</v>
      </c>
      <c r="D66" s="21" t="s">
        <v>26</v>
      </c>
      <c r="E66" s="25" t="s">
        <v>60</v>
      </c>
      <c r="F66" s="22">
        <v>0.04299768518518519</v>
      </c>
      <c r="G66" s="21" t="s">
        <v>59</v>
      </c>
    </row>
    <row r="67" spans="1:7" s="15" customFormat="1" ht="15">
      <c r="A67" s="16"/>
      <c r="B67" s="18"/>
      <c r="C67" s="19"/>
      <c r="D67" s="8"/>
      <c r="E67" s="7"/>
      <c r="F67" s="26"/>
      <c r="G67" s="8"/>
    </row>
    <row r="68" spans="1:8" ht="15">
      <c r="A68" s="49" t="s">
        <v>52</v>
      </c>
      <c r="B68" s="43" t="s">
        <v>54</v>
      </c>
      <c r="C68" s="43" t="s">
        <v>55</v>
      </c>
      <c r="D68" s="43" t="s">
        <v>56</v>
      </c>
      <c r="E68" s="43" t="s">
        <v>57</v>
      </c>
      <c r="F68" s="43" t="s">
        <v>53</v>
      </c>
      <c r="G68" s="43" t="s">
        <v>58</v>
      </c>
      <c r="H68" s="49"/>
    </row>
    <row r="69" spans="1:7" ht="15">
      <c r="A69" s="20">
        <v>1</v>
      </c>
      <c r="B69" s="23" t="s">
        <v>121</v>
      </c>
      <c r="C69" s="24">
        <v>1941</v>
      </c>
      <c r="D69" s="21" t="s">
        <v>28</v>
      </c>
      <c r="E69" s="25" t="s">
        <v>104</v>
      </c>
      <c r="F69" s="22">
        <v>0.033483796296296296</v>
      </c>
      <c r="G69" s="21" t="s">
        <v>59</v>
      </c>
    </row>
    <row r="70" spans="1:7" ht="15">
      <c r="A70" s="20">
        <v>2</v>
      </c>
      <c r="B70" s="23" t="s">
        <v>126</v>
      </c>
      <c r="C70" s="24">
        <v>1938</v>
      </c>
      <c r="D70" s="21" t="s">
        <v>28</v>
      </c>
      <c r="E70" s="25" t="s">
        <v>62</v>
      </c>
      <c r="F70" s="22">
        <v>0.035115740740740746</v>
      </c>
      <c r="G70" s="21" t="s">
        <v>59</v>
      </c>
    </row>
    <row r="71" spans="1:7" ht="15">
      <c r="A71" s="20">
        <v>3</v>
      </c>
      <c r="B71" s="23" t="s">
        <v>211</v>
      </c>
      <c r="C71" s="24">
        <v>1941</v>
      </c>
      <c r="D71" s="21" t="s">
        <v>28</v>
      </c>
      <c r="E71" s="25" t="s">
        <v>105</v>
      </c>
      <c r="F71" s="22">
        <v>0.035486111111111114</v>
      </c>
      <c r="G71" s="21" t="s">
        <v>59</v>
      </c>
    </row>
    <row r="72" spans="1:7" ht="15">
      <c r="A72" s="20">
        <v>4</v>
      </c>
      <c r="B72" s="23" t="s">
        <v>224</v>
      </c>
      <c r="C72" s="24">
        <v>1935</v>
      </c>
      <c r="D72" s="21" t="s">
        <v>28</v>
      </c>
      <c r="E72" s="25" t="s">
        <v>106</v>
      </c>
      <c r="F72" s="29">
        <v>0.04776620370370371</v>
      </c>
      <c r="G72" s="21" t="s">
        <v>59</v>
      </c>
    </row>
    <row r="73" spans="1:7" s="15" customFormat="1" ht="15">
      <c r="A73" s="16"/>
      <c r="B73" s="18"/>
      <c r="C73" s="19"/>
      <c r="D73" s="8"/>
      <c r="E73" s="7"/>
      <c r="F73" s="17"/>
      <c r="G73" s="8"/>
    </row>
    <row r="74" spans="1:8" ht="15">
      <c r="A74" s="49" t="s">
        <v>52</v>
      </c>
      <c r="B74" s="43" t="s">
        <v>54</v>
      </c>
      <c r="C74" s="43" t="s">
        <v>55</v>
      </c>
      <c r="D74" s="43" t="s">
        <v>56</v>
      </c>
      <c r="E74" s="43" t="s">
        <v>57</v>
      </c>
      <c r="F74" s="43" t="s">
        <v>53</v>
      </c>
      <c r="G74" s="43" t="s">
        <v>58</v>
      </c>
      <c r="H74" s="49" t="s">
        <v>149</v>
      </c>
    </row>
    <row r="75" spans="1:8" ht="15">
      <c r="A75" s="20">
        <v>1</v>
      </c>
      <c r="B75" s="23" t="s">
        <v>182</v>
      </c>
      <c r="C75" s="24">
        <v>1988</v>
      </c>
      <c r="D75" s="21" t="s">
        <v>107</v>
      </c>
      <c r="E75" s="25" t="s">
        <v>79</v>
      </c>
      <c r="F75" s="22">
        <v>0.029131944444444446</v>
      </c>
      <c r="G75" s="21" t="s">
        <v>108</v>
      </c>
      <c r="H75" s="34">
        <v>25</v>
      </c>
    </row>
    <row r="76" spans="1:8" ht="15">
      <c r="A76" s="20">
        <v>2</v>
      </c>
      <c r="B76" s="23" t="s">
        <v>183</v>
      </c>
      <c r="C76" s="24">
        <v>1985</v>
      </c>
      <c r="D76" s="21" t="s">
        <v>107</v>
      </c>
      <c r="E76" s="25" t="s">
        <v>60</v>
      </c>
      <c r="F76" s="22">
        <v>0.03127314814814815</v>
      </c>
      <c r="G76" s="21" t="s">
        <v>108</v>
      </c>
      <c r="H76" s="34">
        <v>20</v>
      </c>
    </row>
    <row r="77" spans="1:8" ht="15">
      <c r="A77" s="20">
        <v>3</v>
      </c>
      <c r="B77" s="23" t="s">
        <v>184</v>
      </c>
      <c r="C77" s="24">
        <v>1969</v>
      </c>
      <c r="D77" s="21" t="s">
        <v>111</v>
      </c>
      <c r="E77" s="25" t="s">
        <v>112</v>
      </c>
      <c r="F77" s="22">
        <v>0.03309027777777778</v>
      </c>
      <c r="G77" s="21" t="s">
        <v>108</v>
      </c>
      <c r="H77" s="34">
        <v>18</v>
      </c>
    </row>
    <row r="78" spans="1:8" ht="15">
      <c r="A78" s="20">
        <v>4</v>
      </c>
      <c r="B78" s="23" t="s">
        <v>33</v>
      </c>
      <c r="C78" s="24">
        <v>1989</v>
      </c>
      <c r="D78" s="21" t="s">
        <v>107</v>
      </c>
      <c r="E78" s="25" t="s">
        <v>109</v>
      </c>
      <c r="F78" s="22">
        <v>0.03414351851851852</v>
      </c>
      <c r="G78" s="21" t="s">
        <v>108</v>
      </c>
      <c r="H78" s="34">
        <v>17</v>
      </c>
    </row>
    <row r="79" spans="1:8" ht="15">
      <c r="A79" s="20">
        <v>5</v>
      </c>
      <c r="B79" s="23" t="s">
        <v>241</v>
      </c>
      <c r="C79" s="24">
        <v>1968</v>
      </c>
      <c r="D79" s="21" t="s">
        <v>111</v>
      </c>
      <c r="E79" s="25" t="s">
        <v>74</v>
      </c>
      <c r="F79" s="22">
        <v>0.034756944444444444</v>
      </c>
      <c r="G79" s="21" t="s">
        <v>108</v>
      </c>
      <c r="H79" s="34">
        <v>16</v>
      </c>
    </row>
    <row r="80" spans="1:8" ht="15">
      <c r="A80" s="20">
        <v>6</v>
      </c>
      <c r="B80" s="23" t="s">
        <v>242</v>
      </c>
      <c r="C80" s="24">
        <v>1987</v>
      </c>
      <c r="D80" s="21" t="s">
        <v>107</v>
      </c>
      <c r="E80" s="25" t="s">
        <v>34</v>
      </c>
      <c r="F80" s="22">
        <v>0.03488425925925926</v>
      </c>
      <c r="G80" s="21" t="s">
        <v>108</v>
      </c>
      <c r="H80" s="34">
        <v>15</v>
      </c>
    </row>
    <row r="81" spans="1:8" ht="15">
      <c r="A81" s="20">
        <v>7</v>
      </c>
      <c r="B81" s="23" t="s">
        <v>188</v>
      </c>
      <c r="C81" s="24">
        <v>1966</v>
      </c>
      <c r="D81" s="21" t="s">
        <v>111</v>
      </c>
      <c r="E81" s="25" t="s">
        <v>100</v>
      </c>
      <c r="F81" s="22">
        <v>0.03546296296296297</v>
      </c>
      <c r="G81" s="21" t="s">
        <v>108</v>
      </c>
      <c r="H81" s="34">
        <v>14</v>
      </c>
    </row>
    <row r="82" spans="1:8" ht="15">
      <c r="A82" s="20">
        <v>8</v>
      </c>
      <c r="B82" s="23" t="s">
        <v>243</v>
      </c>
      <c r="C82" s="24">
        <v>1962</v>
      </c>
      <c r="D82" s="21" t="s">
        <v>111</v>
      </c>
      <c r="E82" s="25" t="s">
        <v>74</v>
      </c>
      <c r="F82" s="22">
        <v>0.03603009259259259</v>
      </c>
      <c r="G82" s="21" t="s">
        <v>108</v>
      </c>
      <c r="H82" s="34">
        <v>13</v>
      </c>
    </row>
    <row r="83" spans="1:8" ht="15">
      <c r="A83" s="20">
        <v>9</v>
      </c>
      <c r="B83" s="23" t="s">
        <v>244</v>
      </c>
      <c r="C83" s="24">
        <v>1987</v>
      </c>
      <c r="D83" s="21" t="s">
        <v>107</v>
      </c>
      <c r="E83" s="25" t="s">
        <v>110</v>
      </c>
      <c r="F83" s="22">
        <v>0.03688657407407408</v>
      </c>
      <c r="G83" s="21" t="s">
        <v>108</v>
      </c>
      <c r="H83" s="34">
        <v>12</v>
      </c>
    </row>
    <row r="84" spans="1:8" ht="15">
      <c r="A84" s="20">
        <v>10</v>
      </c>
      <c r="B84" s="23" t="s">
        <v>190</v>
      </c>
      <c r="C84" s="24">
        <v>1963</v>
      </c>
      <c r="D84" s="21" t="s">
        <v>111</v>
      </c>
      <c r="E84" s="25" t="s">
        <v>113</v>
      </c>
      <c r="F84" s="22">
        <v>0.037592592592592594</v>
      </c>
      <c r="G84" s="21" t="s">
        <v>108</v>
      </c>
      <c r="H84" s="34">
        <v>11</v>
      </c>
    </row>
    <row r="85" spans="1:8" ht="15">
      <c r="A85" s="20">
        <v>11</v>
      </c>
      <c r="B85" s="23" t="s">
        <v>245</v>
      </c>
      <c r="C85" s="24">
        <v>1988</v>
      </c>
      <c r="D85" s="21" t="s">
        <v>107</v>
      </c>
      <c r="E85" s="25" t="s">
        <v>68</v>
      </c>
      <c r="F85" s="22">
        <v>0.03821759259259259</v>
      </c>
      <c r="G85" s="21" t="s">
        <v>108</v>
      </c>
      <c r="H85" s="34">
        <v>10</v>
      </c>
    </row>
    <row r="87" spans="1:8" ht="31.5" customHeight="1">
      <c r="A87" s="38"/>
      <c r="B87" s="42" t="s">
        <v>50</v>
      </c>
      <c r="C87" s="40"/>
      <c r="D87" s="39"/>
      <c r="E87" s="39"/>
      <c r="F87" s="39"/>
      <c r="G87" s="41" t="s">
        <v>150</v>
      </c>
      <c r="H87" s="39" t="s">
        <v>149</v>
      </c>
    </row>
    <row r="88" spans="1:8" ht="15">
      <c r="A88" s="33">
        <v>1</v>
      </c>
      <c r="B88" s="34" t="s">
        <v>115</v>
      </c>
      <c r="C88" s="34" t="s">
        <v>116</v>
      </c>
      <c r="D88" s="34"/>
      <c r="E88" s="34" t="s">
        <v>76</v>
      </c>
      <c r="F88" s="22">
        <v>0.0253125</v>
      </c>
      <c r="G88" s="33">
        <v>792</v>
      </c>
      <c r="H88" s="35">
        <v>25</v>
      </c>
    </row>
    <row r="89" spans="1:8" ht="15">
      <c r="A89" s="33">
        <v>2</v>
      </c>
      <c r="B89" s="34" t="s">
        <v>17</v>
      </c>
      <c r="C89" s="34" t="s">
        <v>46</v>
      </c>
      <c r="D89" s="34"/>
      <c r="E89" s="34" t="s">
        <v>10</v>
      </c>
      <c r="F89" s="22">
        <v>0.026400462962962962</v>
      </c>
      <c r="G89" s="33">
        <v>790</v>
      </c>
      <c r="H89" s="35">
        <v>20</v>
      </c>
    </row>
    <row r="90" spans="1:8" ht="15">
      <c r="A90" s="33">
        <v>3</v>
      </c>
      <c r="B90" s="34" t="s">
        <v>209</v>
      </c>
      <c r="C90" s="34" t="s">
        <v>46</v>
      </c>
      <c r="D90" s="34"/>
      <c r="E90" s="34" t="s">
        <v>95</v>
      </c>
      <c r="F90" s="22">
        <v>0.026446759259259264</v>
      </c>
      <c r="G90" s="33">
        <v>788</v>
      </c>
      <c r="H90" s="35">
        <v>18</v>
      </c>
    </row>
    <row r="91" spans="1:8" ht="15">
      <c r="A91" s="33">
        <v>4</v>
      </c>
      <c r="B91" s="34" t="s">
        <v>118</v>
      </c>
      <c r="C91" s="34" t="s">
        <v>48</v>
      </c>
      <c r="D91" s="34"/>
      <c r="E91" s="34" t="s">
        <v>102</v>
      </c>
      <c r="F91" s="22">
        <v>0.0290162037037037</v>
      </c>
      <c r="G91" s="33">
        <v>783</v>
      </c>
      <c r="H91" s="35">
        <v>17</v>
      </c>
    </row>
    <row r="92" spans="1:8" ht="15">
      <c r="A92" s="33">
        <v>5</v>
      </c>
      <c r="B92" s="34" t="s">
        <v>30</v>
      </c>
      <c r="C92" s="34" t="s">
        <v>48</v>
      </c>
      <c r="D92" s="34"/>
      <c r="E92" s="34" t="s">
        <v>103</v>
      </c>
      <c r="F92" s="22">
        <v>0.029074074074074075</v>
      </c>
      <c r="G92" s="33">
        <v>782</v>
      </c>
      <c r="H92" s="35">
        <v>16</v>
      </c>
    </row>
    <row r="93" spans="1:8" ht="15">
      <c r="A93" s="33">
        <v>6</v>
      </c>
      <c r="B93" s="34" t="s">
        <v>119</v>
      </c>
      <c r="C93" s="34" t="s">
        <v>46</v>
      </c>
      <c r="D93" s="34"/>
      <c r="E93" s="34" t="s">
        <v>74</v>
      </c>
      <c r="F93" s="22">
        <v>0.026736111111111113</v>
      </c>
      <c r="G93" s="33">
        <v>780</v>
      </c>
      <c r="H93" s="35">
        <v>15</v>
      </c>
    </row>
    <row r="94" spans="1:8" ht="15">
      <c r="A94" s="33">
        <v>7</v>
      </c>
      <c r="B94" s="34" t="s">
        <v>29</v>
      </c>
      <c r="C94" s="34" t="s">
        <v>48</v>
      </c>
      <c r="D94" s="34"/>
      <c r="E94" s="34" t="s">
        <v>10</v>
      </c>
      <c r="F94" s="22">
        <v>0.02980324074074074</v>
      </c>
      <c r="G94" s="33">
        <v>763</v>
      </c>
      <c r="H94" s="35">
        <v>14</v>
      </c>
    </row>
    <row r="95" spans="1:8" ht="15">
      <c r="A95" s="33">
        <v>8</v>
      </c>
      <c r="B95" s="34" t="s">
        <v>120</v>
      </c>
      <c r="C95" s="34" t="s">
        <v>49</v>
      </c>
      <c r="D95" s="34"/>
      <c r="E95" s="34" t="s">
        <v>60</v>
      </c>
      <c r="F95" s="22">
        <v>0.03159722222222222</v>
      </c>
      <c r="G95" s="33">
        <v>756</v>
      </c>
      <c r="H95" s="35">
        <v>13</v>
      </c>
    </row>
    <row r="96" spans="1:8" ht="15">
      <c r="A96" s="33">
        <v>9</v>
      </c>
      <c r="B96" s="34" t="s">
        <v>121</v>
      </c>
      <c r="C96" s="34" t="s">
        <v>122</v>
      </c>
      <c r="D96" s="34"/>
      <c r="E96" s="34" t="s">
        <v>104</v>
      </c>
      <c r="F96" s="22">
        <v>0.033483796296296296</v>
      </c>
      <c r="G96" s="33">
        <v>755</v>
      </c>
      <c r="H96" s="35">
        <v>12</v>
      </c>
    </row>
    <row r="97" spans="1:8" ht="15">
      <c r="A97" s="33">
        <v>10</v>
      </c>
      <c r="B97" s="34" t="s">
        <v>123</v>
      </c>
      <c r="C97" s="34" t="s">
        <v>116</v>
      </c>
      <c r="D97" s="34"/>
      <c r="E97" s="34" t="s">
        <v>79</v>
      </c>
      <c r="F97" s="22">
        <v>0.026585648148148146</v>
      </c>
      <c r="G97" s="33">
        <v>754</v>
      </c>
      <c r="H97" s="35">
        <v>11</v>
      </c>
    </row>
    <row r="98" spans="1:8" ht="15">
      <c r="A98" s="33">
        <v>11</v>
      </c>
      <c r="B98" s="34" t="s">
        <v>12</v>
      </c>
      <c r="C98" s="34" t="s">
        <v>45</v>
      </c>
      <c r="D98" s="34"/>
      <c r="E98" s="34" t="s">
        <v>61</v>
      </c>
      <c r="F98" s="22">
        <v>0.02568287037037037</v>
      </c>
      <c r="G98" s="33">
        <v>753</v>
      </c>
      <c r="H98" s="35">
        <v>10</v>
      </c>
    </row>
    <row r="99" spans="1:8" ht="15">
      <c r="A99" s="33">
        <v>12</v>
      </c>
      <c r="B99" s="34" t="s">
        <v>210</v>
      </c>
      <c r="C99" s="34" t="s">
        <v>116</v>
      </c>
      <c r="D99" s="34"/>
      <c r="E99" s="34" t="s">
        <v>82</v>
      </c>
      <c r="F99" s="22">
        <v>0.026898148148148147</v>
      </c>
      <c r="G99" s="33">
        <v>746</v>
      </c>
      <c r="H99" s="35">
        <v>9</v>
      </c>
    </row>
    <row r="100" spans="1:8" ht="15">
      <c r="A100" s="33">
        <v>13</v>
      </c>
      <c r="B100" s="34" t="s">
        <v>25</v>
      </c>
      <c r="C100" s="34" t="s">
        <v>48</v>
      </c>
      <c r="D100" s="34"/>
      <c r="E100" s="34" t="s">
        <v>10</v>
      </c>
      <c r="F100" s="22">
        <v>0.030462962962962966</v>
      </c>
      <c r="G100" s="33">
        <v>746</v>
      </c>
      <c r="H100" s="35">
        <v>8</v>
      </c>
    </row>
    <row r="101" spans="1:8" ht="15">
      <c r="A101" s="33">
        <v>14</v>
      </c>
      <c r="B101" s="34" t="s">
        <v>125</v>
      </c>
      <c r="C101" s="34" t="s">
        <v>116</v>
      </c>
      <c r="D101" s="34"/>
      <c r="E101" s="34" t="s">
        <v>68</v>
      </c>
      <c r="F101" s="22">
        <v>0.027129629629629632</v>
      </c>
      <c r="G101" s="33">
        <v>739</v>
      </c>
      <c r="H101" s="35">
        <v>7</v>
      </c>
    </row>
    <row r="102" spans="1:8" ht="15">
      <c r="A102" s="33">
        <v>15</v>
      </c>
      <c r="B102" s="34" t="s">
        <v>114</v>
      </c>
      <c r="C102" s="34" t="s">
        <v>47</v>
      </c>
      <c r="D102" s="34"/>
      <c r="E102" s="34" t="s">
        <v>96</v>
      </c>
      <c r="F102" s="22">
        <v>0.029594907407407407</v>
      </c>
      <c r="G102" s="33">
        <v>734</v>
      </c>
      <c r="H102" s="35">
        <v>6</v>
      </c>
    </row>
    <row r="103" spans="1:8" ht="15">
      <c r="A103" s="33">
        <v>16</v>
      </c>
      <c r="B103" s="34" t="s">
        <v>15</v>
      </c>
      <c r="C103" s="34" t="s">
        <v>45</v>
      </c>
      <c r="D103" s="34"/>
      <c r="E103" s="34" t="s">
        <v>10</v>
      </c>
      <c r="F103" s="22">
        <v>0.02667824074074074</v>
      </c>
      <c r="G103" s="33">
        <v>725</v>
      </c>
      <c r="H103" s="35">
        <v>5</v>
      </c>
    </row>
    <row r="104" spans="1:8" ht="15">
      <c r="A104" s="33">
        <v>17</v>
      </c>
      <c r="B104" s="34" t="s">
        <v>126</v>
      </c>
      <c r="C104" s="34" t="s">
        <v>122</v>
      </c>
      <c r="D104" s="34"/>
      <c r="E104" s="34" t="s">
        <v>62</v>
      </c>
      <c r="F104" s="22">
        <v>0.035115740740740746</v>
      </c>
      <c r="G104" s="33">
        <v>720</v>
      </c>
      <c r="H104" s="35">
        <v>4</v>
      </c>
    </row>
    <row r="105" spans="1:8" ht="15">
      <c r="A105" s="33">
        <v>18</v>
      </c>
      <c r="B105" s="34" t="s">
        <v>211</v>
      </c>
      <c r="C105" s="34" t="s">
        <v>122</v>
      </c>
      <c r="D105" s="34"/>
      <c r="E105" s="34" t="s">
        <v>105</v>
      </c>
      <c r="F105" s="22">
        <v>0.035486111111111114</v>
      </c>
      <c r="G105" s="33">
        <v>713</v>
      </c>
      <c r="H105" s="35">
        <v>3</v>
      </c>
    </row>
    <row r="106" spans="1:8" ht="15">
      <c r="A106" s="33">
        <v>19</v>
      </c>
      <c r="B106" s="34" t="s">
        <v>212</v>
      </c>
      <c r="C106" s="34" t="s">
        <v>46</v>
      </c>
      <c r="D106" s="34"/>
      <c r="E106" s="34" t="s">
        <v>97</v>
      </c>
      <c r="F106" s="22">
        <v>0.029687500000000002</v>
      </c>
      <c r="G106" s="33">
        <v>702</v>
      </c>
      <c r="H106" s="35">
        <v>2</v>
      </c>
    </row>
    <row r="107" spans="1:8" ht="15">
      <c r="A107" s="33">
        <v>20</v>
      </c>
      <c r="B107" s="34" t="s">
        <v>213</v>
      </c>
      <c r="C107" s="34" t="s">
        <v>116</v>
      </c>
      <c r="D107" s="34"/>
      <c r="E107" s="34" t="s">
        <v>60</v>
      </c>
      <c r="F107" s="22">
        <v>0.02883101851851852</v>
      </c>
      <c r="G107" s="33">
        <v>696</v>
      </c>
      <c r="H107" s="35">
        <v>1</v>
      </c>
    </row>
    <row r="108" spans="1:8" ht="15">
      <c r="A108" s="33">
        <v>21</v>
      </c>
      <c r="B108" s="34" t="s">
        <v>130</v>
      </c>
      <c r="C108" s="34" t="s">
        <v>116</v>
      </c>
      <c r="D108" s="34"/>
      <c r="E108" s="34" t="s">
        <v>86</v>
      </c>
      <c r="F108" s="22">
        <v>0.029201388888888888</v>
      </c>
      <c r="G108" s="33">
        <v>687</v>
      </c>
      <c r="H108" s="35">
        <v>0</v>
      </c>
    </row>
    <row r="109" spans="1:8" ht="15">
      <c r="A109" s="33">
        <v>22</v>
      </c>
      <c r="B109" s="34" t="s">
        <v>214</v>
      </c>
      <c r="C109" s="34" t="s">
        <v>116</v>
      </c>
      <c r="D109" s="34"/>
      <c r="E109" s="34" t="s">
        <v>88</v>
      </c>
      <c r="F109" s="22">
        <v>0.029444444444444443</v>
      </c>
      <c r="G109" s="33">
        <v>681</v>
      </c>
      <c r="H109" s="35"/>
    </row>
    <row r="110" spans="1:8" ht="15">
      <c r="A110" s="33">
        <v>23</v>
      </c>
      <c r="B110" s="34" t="s">
        <v>225</v>
      </c>
      <c r="C110" s="34" t="s">
        <v>46</v>
      </c>
      <c r="D110" s="34"/>
      <c r="E110" s="34" t="s">
        <v>74</v>
      </c>
      <c r="F110" s="22">
        <v>0.03072916666666667</v>
      </c>
      <c r="G110" s="33">
        <v>678</v>
      </c>
      <c r="H110" s="35"/>
    </row>
    <row r="111" spans="1:8" ht="15">
      <c r="A111" s="33">
        <v>24</v>
      </c>
      <c r="B111" s="34" t="s">
        <v>133</v>
      </c>
      <c r="C111" s="34" t="s">
        <v>47</v>
      </c>
      <c r="D111" s="34"/>
      <c r="E111" s="34" t="s">
        <v>98</v>
      </c>
      <c r="F111" s="22">
        <v>0.03260416666666667</v>
      </c>
      <c r="G111" s="33">
        <v>666</v>
      </c>
      <c r="H111" s="35"/>
    </row>
    <row r="112" spans="1:8" ht="15">
      <c r="A112" s="33">
        <v>25</v>
      </c>
      <c r="B112" s="34" t="s">
        <v>215</v>
      </c>
      <c r="C112" s="34" t="s">
        <v>116</v>
      </c>
      <c r="D112" s="34"/>
      <c r="E112" s="34" t="s">
        <v>64</v>
      </c>
      <c r="F112" s="22">
        <v>0.03023148148148148</v>
      </c>
      <c r="G112" s="33">
        <v>663</v>
      </c>
      <c r="H112" s="35"/>
    </row>
    <row r="113" spans="1:8" ht="15">
      <c r="A113" s="33">
        <v>26</v>
      </c>
      <c r="B113" s="34" t="s">
        <v>39</v>
      </c>
      <c r="C113" s="34" t="s">
        <v>49</v>
      </c>
      <c r="D113" s="34"/>
      <c r="E113" s="34" t="s">
        <v>10</v>
      </c>
      <c r="F113" s="22">
        <v>0.036111111111111115</v>
      </c>
      <c r="G113" s="33">
        <v>662</v>
      </c>
      <c r="H113" s="35"/>
    </row>
    <row r="114" spans="1:8" ht="15">
      <c r="A114" s="33">
        <v>27</v>
      </c>
      <c r="B114" s="34" t="s">
        <v>135</v>
      </c>
      <c r="C114" s="34" t="s">
        <v>49</v>
      </c>
      <c r="D114" s="34"/>
      <c r="E114" s="34" t="s">
        <v>100</v>
      </c>
      <c r="F114" s="22">
        <v>0.03613425925925926</v>
      </c>
      <c r="G114" s="33">
        <v>661</v>
      </c>
      <c r="H114" s="35"/>
    </row>
    <row r="115" spans="1:8" ht="15">
      <c r="A115" s="33">
        <v>28</v>
      </c>
      <c r="B115" s="34" t="s">
        <v>216</v>
      </c>
      <c r="C115" s="34" t="s">
        <v>116</v>
      </c>
      <c r="D115" s="34"/>
      <c r="E115" s="34" t="s">
        <v>65</v>
      </c>
      <c r="F115" s="22">
        <v>0.03037037037037037</v>
      </c>
      <c r="G115" s="33">
        <v>660</v>
      </c>
      <c r="H115" s="35"/>
    </row>
    <row r="116" spans="1:8" ht="15">
      <c r="A116" s="33">
        <v>29</v>
      </c>
      <c r="B116" s="34" t="s">
        <v>217</v>
      </c>
      <c r="C116" s="34" t="s">
        <v>116</v>
      </c>
      <c r="D116" s="34"/>
      <c r="E116" s="34" t="s">
        <v>93</v>
      </c>
      <c r="F116" s="22">
        <v>0.03155092592592592</v>
      </c>
      <c r="G116" s="33">
        <v>636</v>
      </c>
      <c r="H116" s="35"/>
    </row>
    <row r="117" spans="1:8" ht="15">
      <c r="A117" s="33">
        <v>30</v>
      </c>
      <c r="B117" s="34" t="s">
        <v>218</v>
      </c>
      <c r="C117" s="34" t="s">
        <v>47</v>
      </c>
      <c r="D117" s="34"/>
      <c r="E117" s="34" t="s">
        <v>100</v>
      </c>
      <c r="F117" s="22">
        <v>0.034131944444444444</v>
      </c>
      <c r="G117" s="33">
        <v>636</v>
      </c>
      <c r="H117" s="35"/>
    </row>
    <row r="118" spans="1:8" ht="15">
      <c r="A118" s="33">
        <v>31</v>
      </c>
      <c r="B118" s="34" t="s">
        <v>21</v>
      </c>
      <c r="C118" s="34" t="s">
        <v>45</v>
      </c>
      <c r="D118" s="34"/>
      <c r="E118" s="34" t="s">
        <v>92</v>
      </c>
      <c r="F118" s="22">
        <v>0.03045138888888889</v>
      </c>
      <c r="G118" s="33">
        <v>635</v>
      </c>
      <c r="H118" s="35"/>
    </row>
    <row r="119" spans="1:8" ht="15">
      <c r="A119" s="33">
        <v>32</v>
      </c>
      <c r="B119" s="34" t="s">
        <v>219</v>
      </c>
      <c r="C119" s="34" t="s">
        <v>46</v>
      </c>
      <c r="D119" s="34"/>
      <c r="E119" s="34" t="s">
        <v>99</v>
      </c>
      <c r="F119" s="22">
        <v>0.03300925925925926</v>
      </c>
      <c r="G119" s="33">
        <v>631</v>
      </c>
      <c r="H119" s="35"/>
    </row>
    <row r="120" spans="1:8" ht="15">
      <c r="A120" s="33">
        <v>33</v>
      </c>
      <c r="B120" s="34" t="s">
        <v>220</v>
      </c>
      <c r="C120" s="34" t="s">
        <v>45</v>
      </c>
      <c r="D120" s="34"/>
      <c r="E120" s="34" t="s">
        <v>94</v>
      </c>
      <c r="F120" s="22">
        <v>0.03175925925925926</v>
      </c>
      <c r="G120" s="33">
        <v>609</v>
      </c>
      <c r="H120" s="35"/>
    </row>
    <row r="121" spans="1:8" ht="15">
      <c r="A121" s="33">
        <v>34</v>
      </c>
      <c r="B121" s="34" t="s">
        <v>142</v>
      </c>
      <c r="C121" s="34" t="s">
        <v>116</v>
      </c>
      <c r="D121" s="34"/>
      <c r="E121" s="34" t="s">
        <v>74</v>
      </c>
      <c r="F121" s="22">
        <v>0.03302083333333333</v>
      </c>
      <c r="G121" s="33">
        <v>607</v>
      </c>
      <c r="H121" s="35"/>
    </row>
    <row r="122" spans="1:8" ht="15">
      <c r="A122" s="33">
        <v>35</v>
      </c>
      <c r="B122" s="34" t="s">
        <v>221</v>
      </c>
      <c r="C122" s="34" t="s">
        <v>46</v>
      </c>
      <c r="D122" s="34"/>
      <c r="E122" s="34" t="s">
        <v>74</v>
      </c>
      <c r="F122" s="22">
        <v>0.03478009259259259</v>
      </c>
      <c r="G122" s="33">
        <v>599</v>
      </c>
      <c r="H122" s="35"/>
    </row>
    <row r="123" spans="1:8" ht="15">
      <c r="A123" s="33">
        <v>36</v>
      </c>
      <c r="B123" s="34" t="s">
        <v>222</v>
      </c>
      <c r="C123" s="34" t="s">
        <v>116</v>
      </c>
      <c r="D123" s="34"/>
      <c r="E123" s="34" t="s">
        <v>74</v>
      </c>
      <c r="F123" s="22">
        <v>0.033715277777777775</v>
      </c>
      <c r="G123" s="33">
        <v>595</v>
      </c>
      <c r="H123" s="35"/>
    </row>
    <row r="124" spans="1:8" ht="15">
      <c r="A124" s="33">
        <v>37</v>
      </c>
      <c r="B124" s="34" t="s">
        <v>223</v>
      </c>
      <c r="C124" s="34" t="s">
        <v>47</v>
      </c>
      <c r="D124" s="34"/>
      <c r="E124" s="34" t="s">
        <v>101</v>
      </c>
      <c r="F124" s="22">
        <v>0.038113425925925926</v>
      </c>
      <c r="G124" s="33">
        <v>570</v>
      </c>
      <c r="H124" s="35"/>
    </row>
    <row r="125" spans="1:8" ht="15">
      <c r="A125" s="33">
        <v>38</v>
      </c>
      <c r="B125" s="34" t="s">
        <v>224</v>
      </c>
      <c r="C125" s="34" t="s">
        <v>147</v>
      </c>
      <c r="D125" s="34"/>
      <c r="E125" s="34" t="s">
        <v>106</v>
      </c>
      <c r="F125" s="22">
        <v>0.04776620370370371</v>
      </c>
      <c r="G125" s="33">
        <v>565</v>
      </c>
      <c r="H125" s="35"/>
    </row>
    <row r="126" spans="1:8" ht="15">
      <c r="A126" s="33">
        <v>39</v>
      </c>
      <c r="B126" s="34" t="s">
        <v>148</v>
      </c>
      <c r="C126" s="34" t="s">
        <v>48</v>
      </c>
      <c r="D126" s="34"/>
      <c r="E126" s="34" t="s">
        <v>60</v>
      </c>
      <c r="F126" s="22">
        <v>0.04299768518518519</v>
      </c>
      <c r="G126" s="33">
        <v>528</v>
      </c>
      <c r="H126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68"/>
  <sheetViews>
    <sheetView zoomScalePageLayoutView="0" workbookViewId="0" topLeftCell="A1">
      <selection activeCell="D56" sqref="D56:E68"/>
    </sheetView>
  </sheetViews>
  <sheetFormatPr defaultColWidth="9.140625" defaultRowHeight="15"/>
  <cols>
    <col min="1" max="1" width="4.7109375" style="3" customWidth="1"/>
    <col min="2" max="2" width="25.421875" style="3" customWidth="1"/>
    <col min="3" max="3" width="9.140625" style="3" customWidth="1"/>
    <col min="4" max="4" width="4.7109375" style="3" customWidth="1"/>
    <col min="5" max="5" width="27.421875" style="3" customWidth="1"/>
    <col min="6" max="6" width="8.57421875" style="3" customWidth="1"/>
  </cols>
  <sheetData>
    <row r="1" spans="1:8" ht="41.25" customHeight="1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 ht="14.25" customHeight="1">
      <c r="A2" s="1"/>
      <c r="B2" s="1"/>
      <c r="C2" s="1"/>
      <c r="D2" s="1"/>
      <c r="E2" s="99" t="s">
        <v>1</v>
      </c>
      <c r="F2" s="99"/>
      <c r="G2" s="36"/>
      <c r="H2" s="36"/>
    </row>
    <row r="3" spans="1:8" ht="15">
      <c r="A3" s="1" t="s">
        <v>2</v>
      </c>
      <c r="B3" s="1" t="s">
        <v>3</v>
      </c>
      <c r="C3" s="32" t="s">
        <v>4</v>
      </c>
      <c r="D3" s="1" t="s">
        <v>5</v>
      </c>
      <c r="E3" s="1" t="s">
        <v>6</v>
      </c>
      <c r="F3" s="1" t="s">
        <v>7</v>
      </c>
      <c r="G3" s="36"/>
      <c r="H3" s="36"/>
    </row>
    <row r="4" spans="1:6" ht="15">
      <c r="A4" s="2">
        <f aca="true" t="shared" si="0" ref="A4:A23">RANK(F4,$F$4:$F$23,1)</f>
        <v>1</v>
      </c>
      <c r="B4" s="3" t="s">
        <v>8</v>
      </c>
      <c r="C4" s="3">
        <v>1987</v>
      </c>
      <c r="D4" s="3" t="s">
        <v>9</v>
      </c>
      <c r="E4" s="3" t="s">
        <v>10</v>
      </c>
      <c r="F4" s="4">
        <v>0.0050810185185185186</v>
      </c>
    </row>
    <row r="5" spans="1:6" ht="15">
      <c r="A5" s="2">
        <f t="shared" si="0"/>
        <v>2</v>
      </c>
      <c r="B5" s="3" t="s">
        <v>11</v>
      </c>
      <c r="C5" s="3">
        <v>1975</v>
      </c>
      <c r="D5" s="3" t="s">
        <v>9</v>
      </c>
      <c r="E5" s="3" t="s">
        <v>10</v>
      </c>
      <c r="F5" s="4">
        <v>0.005678240740740741</v>
      </c>
    </row>
    <row r="6" spans="1:6" ht="15">
      <c r="A6" s="2">
        <f t="shared" si="0"/>
        <v>3</v>
      </c>
      <c r="B6" s="3" t="s">
        <v>12</v>
      </c>
      <c r="C6" s="3">
        <v>1971</v>
      </c>
      <c r="D6" s="3" t="s">
        <v>13</v>
      </c>
      <c r="E6" s="3" t="s">
        <v>14</v>
      </c>
      <c r="F6" s="4">
        <v>0.00575462962962963</v>
      </c>
    </row>
    <row r="7" spans="1:6" ht="15">
      <c r="A7" s="2">
        <f t="shared" si="0"/>
        <v>4</v>
      </c>
      <c r="B7" s="3" t="s">
        <v>15</v>
      </c>
      <c r="C7" s="3">
        <v>1971</v>
      </c>
      <c r="D7" s="3" t="s">
        <v>13</v>
      </c>
      <c r="E7" s="3" t="s">
        <v>10</v>
      </c>
      <c r="F7" s="4">
        <v>0.005881944444444446</v>
      </c>
    </row>
    <row r="8" spans="1:6" ht="15">
      <c r="A8" s="2">
        <f t="shared" si="0"/>
        <v>5</v>
      </c>
      <c r="B8" s="3" t="s">
        <v>16</v>
      </c>
      <c r="C8" s="3">
        <v>1978</v>
      </c>
      <c r="D8" s="3" t="s">
        <v>9</v>
      </c>
      <c r="E8" s="3" t="s">
        <v>10</v>
      </c>
      <c r="F8" s="4">
        <v>0.00594212962962963</v>
      </c>
    </row>
    <row r="9" spans="1:6" ht="15">
      <c r="A9" s="2">
        <f t="shared" si="0"/>
        <v>6</v>
      </c>
      <c r="B9" s="3" t="s">
        <v>17</v>
      </c>
      <c r="C9" s="3">
        <v>1960</v>
      </c>
      <c r="D9" s="3" t="s">
        <v>18</v>
      </c>
      <c r="E9" s="3" t="s">
        <v>10</v>
      </c>
      <c r="F9" s="4">
        <v>0.006270833333333333</v>
      </c>
    </row>
    <row r="10" spans="1:6" ht="15">
      <c r="A10" s="2">
        <f t="shared" si="0"/>
        <v>7</v>
      </c>
      <c r="B10" s="3" t="s">
        <v>19</v>
      </c>
      <c r="C10" s="3">
        <v>1980</v>
      </c>
      <c r="D10" s="3" t="s">
        <v>9</v>
      </c>
      <c r="F10" s="4">
        <v>0.0067708333333333336</v>
      </c>
    </row>
    <row r="11" spans="1:6" ht="15">
      <c r="A11" s="2">
        <f t="shared" si="0"/>
        <v>8</v>
      </c>
      <c r="B11" s="3" t="s">
        <v>20</v>
      </c>
      <c r="C11" s="3">
        <v>1953</v>
      </c>
      <c r="D11" s="3" t="s">
        <v>18</v>
      </c>
      <c r="E11" s="3" t="s">
        <v>10</v>
      </c>
      <c r="F11" s="4">
        <v>0.006797453703703704</v>
      </c>
    </row>
    <row r="12" spans="1:6" ht="15">
      <c r="A12" s="2">
        <f t="shared" si="0"/>
        <v>9</v>
      </c>
      <c r="B12" s="3" t="s">
        <v>21</v>
      </c>
      <c r="C12" s="3">
        <v>1970</v>
      </c>
      <c r="D12" s="3" t="s">
        <v>13</v>
      </c>
      <c r="E12" s="3" t="s">
        <v>22</v>
      </c>
      <c r="F12" s="4">
        <v>0.006962962962962963</v>
      </c>
    </row>
    <row r="13" spans="1:6" ht="15">
      <c r="A13" s="2">
        <f t="shared" si="0"/>
        <v>10</v>
      </c>
      <c r="B13" s="3" t="s">
        <v>23</v>
      </c>
      <c r="C13" s="3">
        <v>1958</v>
      </c>
      <c r="D13" s="3" t="s">
        <v>18</v>
      </c>
      <c r="E13" s="3" t="s">
        <v>24</v>
      </c>
      <c r="F13" s="4">
        <v>0.0072106481481481475</v>
      </c>
    </row>
    <row r="14" spans="1:6" ht="15">
      <c r="A14" s="2">
        <f t="shared" si="0"/>
        <v>11</v>
      </c>
      <c r="B14" s="3" t="s">
        <v>25</v>
      </c>
      <c r="C14" s="3">
        <v>1952</v>
      </c>
      <c r="D14" s="3" t="s">
        <v>26</v>
      </c>
      <c r="E14" s="3" t="s">
        <v>10</v>
      </c>
      <c r="F14" s="4">
        <v>0.007245370370370371</v>
      </c>
    </row>
    <row r="15" spans="1:6" ht="15">
      <c r="A15" s="2">
        <f t="shared" si="0"/>
        <v>12</v>
      </c>
      <c r="B15" s="3" t="s">
        <v>27</v>
      </c>
      <c r="C15" s="3">
        <v>1974</v>
      </c>
      <c r="D15" s="3" t="s">
        <v>28</v>
      </c>
      <c r="E15" s="3" t="s">
        <v>10</v>
      </c>
      <c r="F15" s="4">
        <v>0.007284722222222223</v>
      </c>
    </row>
    <row r="16" spans="1:6" ht="15">
      <c r="A16" s="2">
        <f t="shared" si="0"/>
        <v>13</v>
      </c>
      <c r="B16" s="3" t="s">
        <v>29</v>
      </c>
      <c r="C16" s="3">
        <v>1951</v>
      </c>
      <c r="D16" s="3" t="s">
        <v>26</v>
      </c>
      <c r="E16" s="3" t="s">
        <v>10</v>
      </c>
      <c r="F16" s="4">
        <v>0.0073819444444444444</v>
      </c>
    </row>
    <row r="17" spans="1:6" ht="15">
      <c r="A17" s="2">
        <f t="shared" si="0"/>
        <v>14</v>
      </c>
      <c r="B17" s="3" t="s">
        <v>30</v>
      </c>
      <c r="C17" s="3">
        <v>1950</v>
      </c>
      <c r="D17" s="3" t="s">
        <v>26</v>
      </c>
      <c r="E17" s="3" t="s">
        <v>10</v>
      </c>
      <c r="F17" s="4">
        <v>0.007479166666666666</v>
      </c>
    </row>
    <row r="18" spans="1:6" ht="15">
      <c r="A18" s="2">
        <f t="shared" si="0"/>
        <v>15</v>
      </c>
      <c r="B18" s="3" t="s">
        <v>31</v>
      </c>
      <c r="C18" s="3">
        <v>1969</v>
      </c>
      <c r="D18" s="3" t="s">
        <v>13</v>
      </c>
      <c r="E18" s="3" t="s">
        <v>32</v>
      </c>
      <c r="F18" s="4">
        <v>0.007545138888888889</v>
      </c>
    </row>
    <row r="19" spans="1:6" ht="15">
      <c r="A19" s="2">
        <f t="shared" si="0"/>
        <v>16</v>
      </c>
      <c r="B19" s="3" t="s">
        <v>33</v>
      </c>
      <c r="C19" s="3">
        <v>1987</v>
      </c>
      <c r="D19" s="3" t="s">
        <v>28</v>
      </c>
      <c r="E19" s="3" t="s">
        <v>34</v>
      </c>
      <c r="F19" s="4">
        <v>0.007806712962962963</v>
      </c>
    </row>
    <row r="20" spans="1:6" ht="15">
      <c r="A20" s="2">
        <f t="shared" si="0"/>
        <v>17</v>
      </c>
      <c r="B20" s="3" t="s">
        <v>35</v>
      </c>
      <c r="C20" s="3">
        <v>1981</v>
      </c>
      <c r="D20" s="3" t="s">
        <v>9</v>
      </c>
      <c r="E20" s="3" t="s">
        <v>36</v>
      </c>
      <c r="F20" s="4">
        <v>0.00804861111111111</v>
      </c>
    </row>
    <row r="21" spans="1:6" ht="15">
      <c r="A21" s="2">
        <f t="shared" si="0"/>
        <v>18</v>
      </c>
      <c r="B21" s="3" t="s">
        <v>37</v>
      </c>
      <c r="C21" s="3">
        <v>1955</v>
      </c>
      <c r="D21" s="3" t="s">
        <v>18</v>
      </c>
      <c r="E21" s="3" t="s">
        <v>10</v>
      </c>
      <c r="F21" s="4">
        <v>0.008355324074074074</v>
      </c>
    </row>
    <row r="22" spans="1:6" ht="15">
      <c r="A22" s="2">
        <f t="shared" si="0"/>
        <v>19</v>
      </c>
      <c r="B22" s="3" t="s">
        <v>38</v>
      </c>
      <c r="C22" s="3">
        <v>1961</v>
      </c>
      <c r="D22" s="3" t="s">
        <v>18</v>
      </c>
      <c r="E22" s="3" t="s">
        <v>36</v>
      </c>
      <c r="F22" s="4">
        <v>0.008782407407407407</v>
      </c>
    </row>
    <row r="23" spans="1:6" ht="15">
      <c r="A23" s="2">
        <f t="shared" si="0"/>
        <v>20</v>
      </c>
      <c r="B23" s="3" t="s">
        <v>39</v>
      </c>
      <c r="C23" s="3">
        <v>1945</v>
      </c>
      <c r="D23" s="3" t="s">
        <v>26</v>
      </c>
      <c r="E23" s="3" t="s">
        <v>10</v>
      </c>
      <c r="F23" s="4">
        <v>0.009246527777777777</v>
      </c>
    </row>
    <row r="24" ht="15">
      <c r="A24" s="2"/>
    </row>
    <row r="25" spans="1:8" ht="15">
      <c r="A25" s="5"/>
      <c r="B25" s="1" t="s">
        <v>40</v>
      </c>
      <c r="C25" s="1"/>
      <c r="D25" s="1"/>
      <c r="E25" s="1"/>
      <c r="F25" s="1"/>
      <c r="G25" s="36"/>
      <c r="H25" s="36"/>
    </row>
    <row r="26" spans="1:7" ht="15">
      <c r="A26" s="2">
        <f>RANK(F26,$F$26:$F$30,1)</f>
        <v>1</v>
      </c>
      <c r="B26" s="3" t="s">
        <v>8</v>
      </c>
      <c r="C26" s="3">
        <v>1987</v>
      </c>
      <c r="D26" s="3" t="s">
        <v>9</v>
      </c>
      <c r="E26" s="3" t="s">
        <v>10</v>
      </c>
      <c r="F26" s="4">
        <v>0.0050810185185185186</v>
      </c>
      <c r="G26">
        <v>25</v>
      </c>
    </row>
    <row r="27" spans="1:7" ht="15">
      <c r="A27" s="2">
        <f>RANK(F27,$F$26:$F$30,1)</f>
        <v>2</v>
      </c>
      <c r="B27" s="3" t="s">
        <v>11</v>
      </c>
      <c r="C27" s="3">
        <v>1975</v>
      </c>
      <c r="D27" s="3" t="s">
        <v>9</v>
      </c>
      <c r="E27" s="3" t="s">
        <v>10</v>
      </c>
      <c r="F27" s="4">
        <v>0.005678240740740741</v>
      </c>
      <c r="G27">
        <v>20</v>
      </c>
    </row>
    <row r="28" spans="1:7" ht="15">
      <c r="A28" s="2">
        <f>RANK(F28,$F$26:$F$30,1)</f>
        <v>3</v>
      </c>
      <c r="B28" s="3" t="s">
        <v>16</v>
      </c>
      <c r="C28" s="3">
        <v>1978</v>
      </c>
      <c r="D28" s="3" t="s">
        <v>9</v>
      </c>
      <c r="E28" s="3" t="s">
        <v>10</v>
      </c>
      <c r="F28" s="4">
        <v>0.00594212962962963</v>
      </c>
      <c r="G28">
        <v>18</v>
      </c>
    </row>
    <row r="29" spans="1:7" ht="15">
      <c r="A29" s="2">
        <f>RANK(F29,$F$26:$F$30,1)</f>
        <v>4</v>
      </c>
      <c r="B29" s="3" t="s">
        <v>19</v>
      </c>
      <c r="C29" s="3">
        <v>1980</v>
      </c>
      <c r="D29" s="3" t="s">
        <v>9</v>
      </c>
      <c r="F29" s="4">
        <v>0.0067708333333333336</v>
      </c>
      <c r="G29">
        <v>17</v>
      </c>
    </row>
    <row r="30" spans="1:7" ht="15">
      <c r="A30" s="2">
        <f>RANK(F30,$F$26:$F$30,1)</f>
        <v>5</v>
      </c>
      <c r="B30" s="3" t="s">
        <v>35</v>
      </c>
      <c r="C30" s="3">
        <v>1981</v>
      </c>
      <c r="D30" s="3" t="s">
        <v>9</v>
      </c>
      <c r="E30" s="3" t="s">
        <v>36</v>
      </c>
      <c r="F30" s="4">
        <v>0.00804861111111111</v>
      </c>
      <c r="G30">
        <v>16</v>
      </c>
    </row>
    <row r="31" ht="15">
      <c r="A31" s="2"/>
    </row>
    <row r="32" spans="1:8" ht="15">
      <c r="A32" s="1"/>
      <c r="B32" s="1" t="s">
        <v>41</v>
      </c>
      <c r="C32" s="1"/>
      <c r="D32" s="1"/>
      <c r="E32" s="1"/>
      <c r="F32" s="1"/>
      <c r="G32" s="36"/>
      <c r="H32" s="36"/>
    </row>
    <row r="33" spans="1:6" ht="15">
      <c r="A33" s="2">
        <f>RANK(F33,$F$33:$F$36,1)</f>
        <v>1</v>
      </c>
      <c r="B33" s="3" t="s">
        <v>12</v>
      </c>
      <c r="C33" s="3">
        <v>1971</v>
      </c>
      <c r="D33" s="3" t="s">
        <v>13</v>
      </c>
      <c r="E33" s="3" t="s">
        <v>14</v>
      </c>
      <c r="F33" s="4">
        <v>0.00575462962962963</v>
      </c>
    </row>
    <row r="34" spans="1:6" ht="15">
      <c r="A34" s="2">
        <f>RANK(F34,$F$33:$F$36,1)</f>
        <v>2</v>
      </c>
      <c r="B34" s="3" t="s">
        <v>15</v>
      </c>
      <c r="C34" s="3">
        <v>1971</v>
      </c>
      <c r="D34" s="3" t="s">
        <v>13</v>
      </c>
      <c r="E34" s="3" t="s">
        <v>10</v>
      </c>
      <c r="F34" s="4">
        <v>0.005881944444444446</v>
      </c>
    </row>
    <row r="35" spans="1:6" ht="15">
      <c r="A35" s="2">
        <f>RANK(F35,$F$33:$F$36,1)</f>
        <v>3</v>
      </c>
      <c r="B35" s="3" t="s">
        <v>21</v>
      </c>
      <c r="C35" s="3">
        <v>1970</v>
      </c>
      <c r="D35" s="3" t="s">
        <v>13</v>
      </c>
      <c r="E35" s="3" t="s">
        <v>22</v>
      </c>
      <c r="F35" s="4">
        <v>0.006962962962962963</v>
      </c>
    </row>
    <row r="36" spans="1:6" ht="15">
      <c r="A36" s="2">
        <f>RANK(F36,$F$33:$F$36,1)</f>
        <v>4</v>
      </c>
      <c r="B36" s="3" t="s">
        <v>31</v>
      </c>
      <c r="C36" s="3">
        <v>1969</v>
      </c>
      <c r="D36" s="3" t="s">
        <v>13</v>
      </c>
      <c r="E36" s="3" t="s">
        <v>32</v>
      </c>
      <c r="F36" s="4">
        <v>0.007545138888888889</v>
      </c>
    </row>
    <row r="37" ht="15">
      <c r="A37" s="2"/>
    </row>
    <row r="38" spans="1:8" ht="15">
      <c r="A38" s="1"/>
      <c r="B38" s="1" t="s">
        <v>42</v>
      </c>
      <c r="C38" s="1"/>
      <c r="D38" s="1"/>
      <c r="E38" s="1"/>
      <c r="F38" s="1"/>
      <c r="G38" s="36"/>
      <c r="H38" s="36"/>
    </row>
    <row r="39" spans="1:6" ht="15">
      <c r="A39" s="2">
        <f>RANK(F39,$F$39:$F$43,1)</f>
        <v>1</v>
      </c>
      <c r="B39" s="3" t="s">
        <v>17</v>
      </c>
      <c r="C39" s="3">
        <v>1960</v>
      </c>
      <c r="D39" s="3" t="s">
        <v>18</v>
      </c>
      <c r="E39" s="3" t="s">
        <v>10</v>
      </c>
      <c r="F39" s="4">
        <v>0.006270833333333333</v>
      </c>
    </row>
    <row r="40" spans="1:6" ht="15">
      <c r="A40" s="2">
        <f>RANK(F40,$F$39:$F$43,1)</f>
        <v>2</v>
      </c>
      <c r="B40" s="3" t="s">
        <v>20</v>
      </c>
      <c r="C40" s="3">
        <v>1953</v>
      </c>
      <c r="D40" s="3" t="s">
        <v>18</v>
      </c>
      <c r="E40" s="3" t="s">
        <v>10</v>
      </c>
      <c r="F40" s="4">
        <v>0.006797453703703704</v>
      </c>
    </row>
    <row r="41" spans="1:6" ht="15">
      <c r="A41" s="2">
        <f>RANK(F41,$F$39:$F$43,1)</f>
        <v>3</v>
      </c>
      <c r="B41" s="3" t="s">
        <v>23</v>
      </c>
      <c r="C41" s="3">
        <v>1958</v>
      </c>
      <c r="D41" s="3" t="s">
        <v>18</v>
      </c>
      <c r="E41" s="3" t="s">
        <v>24</v>
      </c>
      <c r="F41" s="4">
        <v>0.0072106481481481475</v>
      </c>
    </row>
    <row r="42" spans="1:6" ht="15">
      <c r="A42" s="2">
        <f>RANK(F42,$F$39:$F$43,1)</f>
        <v>4</v>
      </c>
      <c r="B42" s="3" t="s">
        <v>37</v>
      </c>
      <c r="C42" s="3">
        <v>1955</v>
      </c>
      <c r="D42" s="3" t="s">
        <v>18</v>
      </c>
      <c r="E42" s="3" t="s">
        <v>10</v>
      </c>
      <c r="F42" s="4">
        <v>0.008355324074074074</v>
      </c>
    </row>
    <row r="43" spans="1:6" ht="15">
      <c r="A43" s="2">
        <f>RANK(F43,$F$39:$F$43,1)</f>
        <v>5</v>
      </c>
      <c r="B43" s="3" t="s">
        <v>38</v>
      </c>
      <c r="C43" s="3">
        <v>1961</v>
      </c>
      <c r="D43" s="3" t="s">
        <v>18</v>
      </c>
      <c r="E43" s="3" t="s">
        <v>36</v>
      </c>
      <c r="F43" s="4">
        <v>0.008782407407407407</v>
      </c>
    </row>
    <row r="44" ht="15">
      <c r="A44" s="2"/>
    </row>
    <row r="45" spans="1:8" ht="15">
      <c r="A45" s="1"/>
      <c r="B45" s="1" t="s">
        <v>43</v>
      </c>
      <c r="C45" s="1"/>
      <c r="D45" s="1"/>
      <c r="E45" s="1"/>
      <c r="F45" s="1"/>
      <c r="G45" s="36"/>
      <c r="H45" s="36"/>
    </row>
    <row r="46" spans="1:6" ht="15">
      <c r="A46" s="2">
        <f>RANK(F46,$F$46:$F$49,1)</f>
        <v>1</v>
      </c>
      <c r="B46" s="3" t="s">
        <v>25</v>
      </c>
      <c r="C46" s="3">
        <v>1952</v>
      </c>
      <c r="D46" s="3" t="s">
        <v>26</v>
      </c>
      <c r="E46" s="3" t="s">
        <v>10</v>
      </c>
      <c r="F46" s="4">
        <v>0.007245370370370371</v>
      </c>
    </row>
    <row r="47" spans="1:6" ht="15">
      <c r="A47" s="2">
        <f>RANK(F47,$F$46:$F$49,1)</f>
        <v>2</v>
      </c>
      <c r="B47" s="3" t="s">
        <v>29</v>
      </c>
      <c r="C47" s="3">
        <v>1951</v>
      </c>
      <c r="D47" s="3" t="s">
        <v>26</v>
      </c>
      <c r="E47" s="3" t="s">
        <v>10</v>
      </c>
      <c r="F47" s="4">
        <v>0.0073819444444444444</v>
      </c>
    </row>
    <row r="48" spans="1:6" ht="15">
      <c r="A48" s="2">
        <f>RANK(F48,$F$46:$F$49,1)</f>
        <v>3</v>
      </c>
      <c r="B48" s="3" t="s">
        <v>30</v>
      </c>
      <c r="C48" s="3">
        <v>1950</v>
      </c>
      <c r="D48" s="3" t="s">
        <v>26</v>
      </c>
      <c r="E48" s="3" t="s">
        <v>10</v>
      </c>
      <c r="F48" s="4">
        <v>0.007479166666666666</v>
      </c>
    </row>
    <row r="49" spans="1:6" ht="15">
      <c r="A49" s="2">
        <f>RANK(F49,$F$46:$F$49,1)</f>
        <v>4</v>
      </c>
      <c r="B49" s="3" t="s">
        <v>39</v>
      </c>
      <c r="C49" s="3">
        <v>1945</v>
      </c>
      <c r="D49" s="3" t="s">
        <v>26</v>
      </c>
      <c r="E49" s="3" t="s">
        <v>10</v>
      </c>
      <c r="F49" s="4">
        <v>0.009246527777777777</v>
      </c>
    </row>
    <row r="50" ht="15">
      <c r="A50" s="2"/>
    </row>
    <row r="51" spans="1:8" ht="15">
      <c r="A51" s="1"/>
      <c r="B51" s="1" t="s">
        <v>44</v>
      </c>
      <c r="C51" s="1"/>
      <c r="D51" s="1"/>
      <c r="E51" s="1"/>
      <c r="F51" s="1"/>
      <c r="G51" s="36"/>
      <c r="H51" s="36"/>
    </row>
    <row r="52" spans="1:7" ht="15">
      <c r="A52" s="2">
        <f>RANK(F52,$F$52:$F$53,1)</f>
        <v>1</v>
      </c>
      <c r="B52" s="3" t="s">
        <v>27</v>
      </c>
      <c r="C52" s="3">
        <v>1974</v>
      </c>
      <c r="D52" s="3" t="s">
        <v>28</v>
      </c>
      <c r="E52" s="3" t="s">
        <v>10</v>
      </c>
      <c r="F52" s="4">
        <v>0.007284722222222223</v>
      </c>
      <c r="G52">
        <v>25</v>
      </c>
    </row>
    <row r="53" spans="1:7" ht="15">
      <c r="A53" s="2">
        <f>RANK(F53,$F$52:$F$53,1)</f>
        <v>2</v>
      </c>
      <c r="B53" s="3" t="s">
        <v>33</v>
      </c>
      <c r="C53" s="3">
        <v>1987</v>
      </c>
      <c r="D53" s="3" t="s">
        <v>28</v>
      </c>
      <c r="E53" s="3" t="s">
        <v>34</v>
      </c>
      <c r="F53" s="4">
        <v>0.007806712962962963</v>
      </c>
      <c r="G53">
        <v>20</v>
      </c>
    </row>
    <row r="55" spans="1:8" ht="15">
      <c r="A55" s="1"/>
      <c r="B55" s="1" t="s">
        <v>50</v>
      </c>
      <c r="C55" s="1"/>
      <c r="D55" s="1"/>
      <c r="E55" s="1"/>
      <c r="F55" s="1"/>
      <c r="G55" s="36"/>
      <c r="H55" s="36"/>
    </row>
    <row r="56" spans="1:8" ht="15">
      <c r="A56" s="3">
        <v>1</v>
      </c>
      <c r="B56" s="3" t="s">
        <v>12</v>
      </c>
      <c r="C56" s="3" t="s">
        <v>45</v>
      </c>
      <c r="D56" s="3">
        <v>1971</v>
      </c>
      <c r="E56" s="4" t="s">
        <v>14</v>
      </c>
      <c r="F56" s="4">
        <v>0.00575462962962963</v>
      </c>
      <c r="G56">
        <v>440</v>
      </c>
      <c r="H56">
        <v>25</v>
      </c>
    </row>
    <row r="57" spans="1:8" ht="15">
      <c r="A57" s="3">
        <v>2</v>
      </c>
      <c r="B57" s="3" t="s">
        <v>17</v>
      </c>
      <c r="C57" s="3" t="s">
        <v>46</v>
      </c>
      <c r="D57" s="3">
        <v>1960</v>
      </c>
      <c r="E57" s="4" t="s">
        <v>10</v>
      </c>
      <c r="F57" s="4">
        <v>0.006270833333333333</v>
      </c>
      <c r="G57">
        <v>436</v>
      </c>
      <c r="H57">
        <v>20</v>
      </c>
    </row>
    <row r="58" spans="1:8" ht="15">
      <c r="A58" s="3">
        <v>3</v>
      </c>
      <c r="B58" s="3" t="s">
        <v>15</v>
      </c>
      <c r="C58" s="3" t="s">
        <v>45</v>
      </c>
      <c r="D58" s="3">
        <v>1971</v>
      </c>
      <c r="E58" s="4" t="s">
        <v>10</v>
      </c>
      <c r="F58" s="4">
        <v>0.005881944444444446</v>
      </c>
      <c r="G58">
        <v>431</v>
      </c>
      <c r="H58">
        <v>18</v>
      </c>
    </row>
    <row r="59" spans="1:8" ht="15">
      <c r="A59" s="3">
        <v>4</v>
      </c>
      <c r="B59" s="3" t="s">
        <v>20</v>
      </c>
      <c r="C59" s="3" t="s">
        <v>47</v>
      </c>
      <c r="D59" s="3">
        <v>1953</v>
      </c>
      <c r="E59" s="4" t="s">
        <v>10</v>
      </c>
      <c r="F59" s="4">
        <v>0.006797453703703704</v>
      </c>
      <c r="G59">
        <v>419</v>
      </c>
      <c r="H59">
        <v>17</v>
      </c>
    </row>
    <row r="60" spans="1:8" ht="15">
      <c r="A60" s="3">
        <v>5</v>
      </c>
      <c r="B60" s="3" t="s">
        <v>25</v>
      </c>
      <c r="C60" s="3" t="s">
        <v>48</v>
      </c>
      <c r="D60" s="3">
        <v>1952</v>
      </c>
      <c r="E60" s="4" t="s">
        <v>10</v>
      </c>
      <c r="F60" s="4">
        <v>0.007245370370370371</v>
      </c>
      <c r="G60">
        <v>412</v>
      </c>
      <c r="H60">
        <v>16</v>
      </c>
    </row>
    <row r="61" spans="1:8" ht="15">
      <c r="A61" s="3">
        <v>6</v>
      </c>
      <c r="B61" s="3" t="s">
        <v>29</v>
      </c>
      <c r="C61" s="3" t="s">
        <v>48</v>
      </c>
      <c r="D61" s="3">
        <v>1951</v>
      </c>
      <c r="E61" s="4" t="s">
        <v>10</v>
      </c>
      <c r="F61" s="4">
        <v>0.0073819444444444444</v>
      </c>
      <c r="G61">
        <v>404</v>
      </c>
      <c r="H61">
        <v>15</v>
      </c>
    </row>
    <row r="62" spans="1:8" ht="15">
      <c r="A62" s="3">
        <v>7</v>
      </c>
      <c r="B62" s="3" t="s">
        <v>30</v>
      </c>
      <c r="C62" s="3" t="s">
        <v>48</v>
      </c>
      <c r="D62" s="3">
        <v>1950</v>
      </c>
      <c r="E62" s="4" t="s">
        <v>10</v>
      </c>
      <c r="F62" s="4">
        <v>0.007479166666666666</v>
      </c>
      <c r="G62">
        <v>399</v>
      </c>
      <c r="H62">
        <v>14</v>
      </c>
    </row>
    <row r="63" spans="1:8" ht="15">
      <c r="A63" s="3">
        <v>8</v>
      </c>
      <c r="B63" s="3" t="s">
        <v>23</v>
      </c>
      <c r="C63" s="3" t="s">
        <v>46</v>
      </c>
      <c r="D63" s="3">
        <v>1958</v>
      </c>
      <c r="E63" s="4" t="s">
        <v>24</v>
      </c>
      <c r="F63" s="4">
        <v>0.0072106481481481475</v>
      </c>
      <c r="G63">
        <v>379</v>
      </c>
      <c r="H63">
        <v>13</v>
      </c>
    </row>
    <row r="64" spans="1:8" ht="15">
      <c r="A64" s="3">
        <v>9</v>
      </c>
      <c r="B64" s="3" t="s">
        <v>21</v>
      </c>
      <c r="C64" s="3" t="s">
        <v>45</v>
      </c>
      <c r="D64" s="3">
        <v>1970</v>
      </c>
      <c r="E64" s="4" t="s">
        <v>22</v>
      </c>
      <c r="F64" s="4">
        <v>0.006962962962962963</v>
      </c>
      <c r="G64">
        <v>364</v>
      </c>
      <c r="H64">
        <v>12</v>
      </c>
    </row>
    <row r="65" spans="1:8" ht="15">
      <c r="A65" s="3">
        <v>10</v>
      </c>
      <c r="B65" s="3" t="s">
        <v>37</v>
      </c>
      <c r="C65" s="3" t="s">
        <v>47</v>
      </c>
      <c r="D65" s="3">
        <v>1955</v>
      </c>
      <c r="E65" s="4" t="s">
        <v>10</v>
      </c>
      <c r="F65" s="4">
        <v>0.008355324074074074</v>
      </c>
      <c r="G65">
        <v>341</v>
      </c>
      <c r="H65">
        <v>11</v>
      </c>
    </row>
    <row r="66" spans="1:8" ht="15">
      <c r="A66" s="3">
        <v>11</v>
      </c>
      <c r="B66" s="3" t="s">
        <v>39</v>
      </c>
      <c r="C66" s="3" t="s">
        <v>49</v>
      </c>
      <c r="D66" s="3">
        <v>1945</v>
      </c>
      <c r="E66" s="4" t="s">
        <v>10</v>
      </c>
      <c r="F66" s="4">
        <v>0.009246527777777777</v>
      </c>
      <c r="G66">
        <v>339</v>
      </c>
      <c r="H66">
        <v>10</v>
      </c>
    </row>
    <row r="67" spans="1:8" ht="15">
      <c r="A67" s="3">
        <v>12</v>
      </c>
      <c r="B67" s="3" t="s">
        <v>31</v>
      </c>
      <c r="C67" s="3" t="s">
        <v>45</v>
      </c>
      <c r="D67" s="3">
        <v>1969</v>
      </c>
      <c r="E67" s="4" t="s">
        <v>32</v>
      </c>
      <c r="F67" s="4">
        <v>0.007545138888888889</v>
      </c>
      <c r="G67">
        <v>336</v>
      </c>
      <c r="H67">
        <v>9</v>
      </c>
    </row>
    <row r="68" spans="1:8" ht="15">
      <c r="A68" s="3">
        <v>13</v>
      </c>
      <c r="B68" s="3" t="s">
        <v>38</v>
      </c>
      <c r="C68" s="3" t="s">
        <v>46</v>
      </c>
      <c r="D68" s="3">
        <v>1961</v>
      </c>
      <c r="E68" s="4" t="s">
        <v>36</v>
      </c>
      <c r="F68" s="4">
        <v>0.008782407407407407</v>
      </c>
      <c r="G68">
        <v>311</v>
      </c>
      <c r="H68">
        <v>8</v>
      </c>
    </row>
  </sheetData>
  <sheetProtection/>
  <mergeCells count="2">
    <mergeCell ref="E2:F2"/>
    <mergeCell ref="A1:H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zoomScalePageLayoutView="0" workbookViewId="0" topLeftCell="A1">
      <selection activeCell="H54" sqref="H54:H57"/>
    </sheetView>
  </sheetViews>
  <sheetFormatPr defaultColWidth="9.140625" defaultRowHeight="15"/>
  <cols>
    <col min="1" max="1" width="4.7109375" style="3" customWidth="1"/>
    <col min="2" max="2" width="25.421875" style="3" customWidth="1"/>
    <col min="3" max="3" width="9.140625" style="3" customWidth="1"/>
    <col min="4" max="4" width="4.7109375" style="3" customWidth="1"/>
    <col min="5" max="5" width="27.421875" style="3" customWidth="1"/>
    <col min="6" max="6" width="8.57421875" style="3" customWidth="1"/>
  </cols>
  <sheetData>
    <row r="1" spans="1:6" ht="41.25" customHeight="1">
      <c r="A1" s="101" t="s">
        <v>199</v>
      </c>
      <c r="B1" s="101"/>
      <c r="C1" s="101"/>
      <c r="D1" s="101"/>
      <c r="E1" s="101"/>
      <c r="F1" s="101"/>
    </row>
    <row r="2" spans="1:6" ht="14.25" customHeight="1">
      <c r="A2" s="61"/>
      <c r="B2" s="61"/>
      <c r="C2" s="61"/>
      <c r="D2" s="61"/>
      <c r="E2" s="102" t="s">
        <v>200</v>
      </c>
      <c r="F2" s="102"/>
    </row>
    <row r="3" spans="1:6" ht="15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</row>
    <row r="4" spans="1:6" ht="15">
      <c r="A4" s="2">
        <v>1</v>
      </c>
      <c r="B4" s="3" t="s">
        <v>16</v>
      </c>
      <c r="C4" s="3">
        <v>1978</v>
      </c>
      <c r="D4" s="3" t="s">
        <v>9</v>
      </c>
      <c r="E4" s="3" t="s">
        <v>10</v>
      </c>
      <c r="F4" s="4">
        <v>0.006701388888888889</v>
      </c>
    </row>
    <row r="5" spans="1:6" ht="15">
      <c r="A5" s="2">
        <v>2</v>
      </c>
      <c r="B5" s="3" t="s">
        <v>15</v>
      </c>
      <c r="C5" s="3">
        <v>1971</v>
      </c>
      <c r="D5" s="3" t="s">
        <v>13</v>
      </c>
      <c r="E5" s="3" t="s">
        <v>10</v>
      </c>
      <c r="F5" s="4">
        <v>0.006875</v>
      </c>
    </row>
    <row r="6" spans="1:6" ht="15">
      <c r="A6" s="2">
        <v>3</v>
      </c>
      <c r="B6" s="3" t="s">
        <v>12</v>
      </c>
      <c r="C6" s="3">
        <v>1971</v>
      </c>
      <c r="D6" s="3" t="s">
        <v>13</v>
      </c>
      <c r="E6" s="3" t="s">
        <v>14</v>
      </c>
      <c r="F6" s="4">
        <v>0.006990740740740741</v>
      </c>
    </row>
    <row r="7" spans="1:6" ht="15">
      <c r="A7" s="2">
        <v>4</v>
      </c>
      <c r="B7" s="3" t="s">
        <v>17</v>
      </c>
      <c r="C7" s="3">
        <v>1960</v>
      </c>
      <c r="D7" s="3" t="s">
        <v>18</v>
      </c>
      <c r="E7" s="3" t="s">
        <v>10</v>
      </c>
      <c r="F7" s="4">
        <v>0.007083333333333333</v>
      </c>
    </row>
    <row r="8" spans="1:6" ht="15">
      <c r="A8" s="2">
        <v>5</v>
      </c>
      <c r="B8" s="3" t="s">
        <v>11</v>
      </c>
      <c r="C8" s="3">
        <v>1975</v>
      </c>
      <c r="D8" s="3" t="s">
        <v>9</v>
      </c>
      <c r="E8" s="3" t="s">
        <v>10</v>
      </c>
      <c r="F8" s="4">
        <v>0.007094907407407407</v>
      </c>
    </row>
    <row r="9" spans="1:6" ht="15">
      <c r="A9" s="2">
        <v>6</v>
      </c>
      <c r="B9" s="3" t="s">
        <v>193</v>
      </c>
      <c r="C9" s="3">
        <v>1986</v>
      </c>
      <c r="D9" s="3" t="s">
        <v>9</v>
      </c>
      <c r="E9" s="3" t="s">
        <v>113</v>
      </c>
      <c r="F9" s="4">
        <v>0.0077314814814814815</v>
      </c>
    </row>
    <row r="10" spans="1:6" ht="15">
      <c r="A10" s="2">
        <v>7</v>
      </c>
      <c r="B10" s="3" t="s">
        <v>194</v>
      </c>
      <c r="C10" s="3">
        <v>1961</v>
      </c>
      <c r="D10" s="3" t="s">
        <v>18</v>
      </c>
      <c r="E10" s="3" t="s">
        <v>10</v>
      </c>
      <c r="F10" s="4">
        <v>0.007997685185185186</v>
      </c>
    </row>
    <row r="11" spans="1:6" ht="15">
      <c r="A11" s="2">
        <v>8</v>
      </c>
      <c r="B11" s="3" t="s">
        <v>21</v>
      </c>
      <c r="C11" s="3">
        <v>1970</v>
      </c>
      <c r="D11" s="3" t="s">
        <v>13</v>
      </c>
      <c r="E11" s="3" t="s">
        <v>22</v>
      </c>
      <c r="F11" s="4">
        <v>0.008055555555555555</v>
      </c>
    </row>
    <row r="12" spans="1:6" ht="15">
      <c r="A12" s="2">
        <v>9</v>
      </c>
      <c r="B12" s="3" t="s">
        <v>29</v>
      </c>
      <c r="C12" s="3">
        <v>1951</v>
      </c>
      <c r="D12" s="3" t="s">
        <v>26</v>
      </c>
      <c r="E12" s="3" t="s">
        <v>10</v>
      </c>
      <c r="F12" s="4">
        <v>0.008599537037037037</v>
      </c>
    </row>
    <row r="13" spans="1:6" ht="15">
      <c r="A13" s="2">
        <v>10</v>
      </c>
      <c r="B13" s="3" t="s">
        <v>25</v>
      </c>
      <c r="C13" s="3">
        <v>1952</v>
      </c>
      <c r="D13" s="3" t="s">
        <v>26</v>
      </c>
      <c r="E13" s="3" t="s">
        <v>10</v>
      </c>
      <c r="F13" s="4">
        <v>0.008715277777777778</v>
      </c>
    </row>
    <row r="14" spans="1:6" ht="15">
      <c r="A14" s="2">
        <v>11</v>
      </c>
      <c r="B14" s="3" t="s">
        <v>27</v>
      </c>
      <c r="C14" s="3">
        <v>1974</v>
      </c>
      <c r="D14" s="3" t="s">
        <v>28</v>
      </c>
      <c r="E14" s="3" t="s">
        <v>10</v>
      </c>
      <c r="F14" s="4">
        <v>0.008935185185185185</v>
      </c>
    </row>
    <row r="15" spans="1:6" ht="15">
      <c r="A15" s="2">
        <v>12</v>
      </c>
      <c r="B15" s="3" t="s">
        <v>35</v>
      </c>
      <c r="C15" s="3">
        <v>1981</v>
      </c>
      <c r="D15" s="3" t="s">
        <v>9</v>
      </c>
      <c r="E15" s="3" t="s">
        <v>36</v>
      </c>
      <c r="F15" s="4">
        <v>0.009351851851851853</v>
      </c>
    </row>
    <row r="16" spans="1:6" ht="15">
      <c r="A16" s="2">
        <v>13</v>
      </c>
      <c r="B16" s="3" t="s">
        <v>33</v>
      </c>
      <c r="C16" s="3">
        <v>1987</v>
      </c>
      <c r="D16" s="3" t="s">
        <v>28</v>
      </c>
      <c r="E16" s="3" t="s">
        <v>10</v>
      </c>
      <c r="F16" s="4">
        <v>0.009398148148148149</v>
      </c>
    </row>
    <row r="17" spans="1:6" ht="15">
      <c r="A17" s="2">
        <v>14</v>
      </c>
      <c r="B17" s="3" t="s">
        <v>195</v>
      </c>
      <c r="C17" s="3">
        <v>1973</v>
      </c>
      <c r="D17" s="3" t="s">
        <v>9</v>
      </c>
      <c r="E17" s="3" t="s">
        <v>197</v>
      </c>
      <c r="F17" s="4">
        <v>0.009837962962962963</v>
      </c>
    </row>
    <row r="18" spans="1:6" ht="15">
      <c r="A18" s="2">
        <v>15</v>
      </c>
      <c r="B18" s="3" t="s">
        <v>38</v>
      </c>
      <c r="C18" s="3">
        <v>1961</v>
      </c>
      <c r="D18" s="3" t="s">
        <v>18</v>
      </c>
      <c r="E18" s="3" t="s">
        <v>36</v>
      </c>
      <c r="F18" s="4">
        <v>0.010520833333333333</v>
      </c>
    </row>
    <row r="19" spans="1:6" ht="15">
      <c r="A19" s="2">
        <v>16</v>
      </c>
      <c r="B19" s="3" t="s">
        <v>195</v>
      </c>
      <c r="D19" s="3" t="s">
        <v>9</v>
      </c>
      <c r="E19" s="3" t="s">
        <v>34</v>
      </c>
      <c r="F19" s="4">
        <v>0.011446759259259259</v>
      </c>
    </row>
    <row r="20" spans="1:6" ht="15">
      <c r="A20" s="2">
        <v>17</v>
      </c>
      <c r="B20" s="3" t="s">
        <v>196</v>
      </c>
      <c r="C20" s="3">
        <v>2001</v>
      </c>
      <c r="D20" s="3" t="s">
        <v>28</v>
      </c>
      <c r="E20" s="3" t="s">
        <v>93</v>
      </c>
      <c r="F20" s="4">
        <v>0.018055555555555554</v>
      </c>
    </row>
    <row r="21" ht="15">
      <c r="A21" s="2"/>
    </row>
    <row r="22" spans="1:6" ht="15">
      <c r="A22" s="62"/>
      <c r="B22" s="61" t="s">
        <v>40</v>
      </c>
      <c r="C22" s="61"/>
      <c r="D22" s="61"/>
      <c r="E22" s="61"/>
      <c r="F22" s="61"/>
    </row>
    <row r="23" spans="1:7" ht="15">
      <c r="A23" s="2">
        <v>1</v>
      </c>
      <c r="B23" s="3" t="s">
        <v>16</v>
      </c>
      <c r="C23" s="3">
        <v>1978</v>
      </c>
      <c r="D23" s="3" t="s">
        <v>9</v>
      </c>
      <c r="E23" s="3" t="s">
        <v>10</v>
      </c>
      <c r="F23" s="4">
        <v>0.006701388888888889</v>
      </c>
      <c r="G23">
        <v>25</v>
      </c>
    </row>
    <row r="24" spans="1:7" ht="15">
      <c r="A24" s="2">
        <v>2</v>
      </c>
      <c r="B24" s="3" t="s">
        <v>11</v>
      </c>
      <c r="C24" s="3">
        <v>1975</v>
      </c>
      <c r="D24" s="3" t="s">
        <v>9</v>
      </c>
      <c r="E24" s="3" t="s">
        <v>10</v>
      </c>
      <c r="F24" s="4">
        <v>0.007094907407407407</v>
      </c>
      <c r="G24">
        <v>20</v>
      </c>
    </row>
    <row r="25" spans="1:7" ht="15">
      <c r="A25" s="2">
        <v>3</v>
      </c>
      <c r="B25" s="3" t="s">
        <v>193</v>
      </c>
      <c r="C25" s="3">
        <v>1986</v>
      </c>
      <c r="D25" s="3" t="s">
        <v>9</v>
      </c>
      <c r="E25" s="3" t="s">
        <v>113</v>
      </c>
      <c r="F25" s="4">
        <v>0.0077314814814814815</v>
      </c>
      <c r="G25">
        <v>18</v>
      </c>
    </row>
    <row r="26" spans="1:7" ht="15">
      <c r="A26" s="2">
        <v>4</v>
      </c>
      <c r="B26" s="3" t="s">
        <v>35</v>
      </c>
      <c r="C26" s="3">
        <v>1981</v>
      </c>
      <c r="D26" s="3" t="s">
        <v>9</v>
      </c>
      <c r="E26" s="3" t="s">
        <v>36</v>
      </c>
      <c r="F26" s="4">
        <v>0.009351851851851853</v>
      </c>
      <c r="G26">
        <v>17</v>
      </c>
    </row>
    <row r="27" spans="1:7" ht="15">
      <c r="A27" s="2">
        <v>5</v>
      </c>
      <c r="B27" s="3" t="s">
        <v>195</v>
      </c>
      <c r="C27" s="3">
        <v>1973</v>
      </c>
      <c r="D27" s="3" t="s">
        <v>9</v>
      </c>
      <c r="E27" s="3" t="s">
        <v>197</v>
      </c>
      <c r="F27" s="4">
        <v>0.009837962962962963</v>
      </c>
      <c r="G27">
        <v>16</v>
      </c>
    </row>
    <row r="28" spans="1:7" ht="15">
      <c r="A28" s="2">
        <v>6</v>
      </c>
      <c r="B28" s="3" t="s">
        <v>201</v>
      </c>
      <c r="D28" s="3" t="s">
        <v>9</v>
      </c>
      <c r="F28" s="4">
        <v>0.011446759259259259</v>
      </c>
      <c r="G28">
        <v>15</v>
      </c>
    </row>
    <row r="29" ht="15">
      <c r="A29" s="2"/>
    </row>
    <row r="30" spans="1:6" ht="15">
      <c r="A30" s="61"/>
      <c r="B30" s="61" t="s">
        <v>41</v>
      </c>
      <c r="C30" s="61"/>
      <c r="D30" s="61"/>
      <c r="E30" s="61"/>
      <c r="F30" s="61"/>
    </row>
    <row r="31" spans="1:6" ht="15">
      <c r="A31" s="2">
        <v>1</v>
      </c>
      <c r="B31" s="3" t="s">
        <v>15</v>
      </c>
      <c r="C31" s="3">
        <v>1971</v>
      </c>
      <c r="D31" s="3" t="s">
        <v>13</v>
      </c>
      <c r="E31" s="3" t="s">
        <v>10</v>
      </c>
      <c r="F31" s="4">
        <v>0.006875</v>
      </c>
    </row>
    <row r="32" spans="1:6" ht="15">
      <c r="A32" s="2">
        <v>2</v>
      </c>
      <c r="B32" s="3" t="s">
        <v>12</v>
      </c>
      <c r="C32" s="3">
        <v>1971</v>
      </c>
      <c r="D32" s="3" t="s">
        <v>13</v>
      </c>
      <c r="E32" s="3" t="s">
        <v>14</v>
      </c>
      <c r="F32" s="4">
        <v>0.006990740740740741</v>
      </c>
    </row>
    <row r="33" spans="1:6" ht="15">
      <c r="A33" s="2">
        <v>3</v>
      </c>
      <c r="B33" s="3" t="s">
        <v>21</v>
      </c>
      <c r="C33" s="3">
        <v>1970</v>
      </c>
      <c r="D33" s="3" t="s">
        <v>13</v>
      </c>
      <c r="E33" s="3" t="s">
        <v>22</v>
      </c>
      <c r="F33" s="4">
        <v>0.008055555555555555</v>
      </c>
    </row>
    <row r="34" ht="15">
      <c r="A34" s="2"/>
    </row>
    <row r="35" spans="1:6" ht="15">
      <c r="A35" s="61"/>
      <c r="B35" s="61" t="s">
        <v>42</v>
      </c>
      <c r="C35" s="61"/>
      <c r="D35" s="61"/>
      <c r="E35" s="61"/>
      <c r="F35" s="61"/>
    </row>
    <row r="36" spans="1:6" ht="15">
      <c r="A36" s="2">
        <v>1</v>
      </c>
      <c r="B36" s="3" t="s">
        <v>17</v>
      </c>
      <c r="C36" s="3">
        <v>1960</v>
      </c>
      <c r="D36" s="3" t="s">
        <v>18</v>
      </c>
      <c r="E36" s="3" t="s">
        <v>10</v>
      </c>
      <c r="F36" s="4">
        <v>0.007083333333333333</v>
      </c>
    </row>
    <row r="37" spans="1:6" ht="15">
      <c r="A37" s="2">
        <v>2</v>
      </c>
      <c r="B37" s="3" t="s">
        <v>194</v>
      </c>
      <c r="C37" s="3">
        <v>1961</v>
      </c>
      <c r="D37" s="3" t="s">
        <v>18</v>
      </c>
      <c r="E37" s="3" t="s">
        <v>10</v>
      </c>
      <c r="F37" s="4">
        <v>0.007997685185185186</v>
      </c>
    </row>
    <row r="38" spans="1:6" ht="15">
      <c r="A38" s="2">
        <v>3</v>
      </c>
      <c r="B38" s="3" t="s">
        <v>38</v>
      </c>
      <c r="C38" s="3">
        <v>1961</v>
      </c>
      <c r="D38" s="3" t="s">
        <v>18</v>
      </c>
      <c r="E38" s="3" t="s">
        <v>36</v>
      </c>
      <c r="F38" s="4">
        <v>0.010520833333333333</v>
      </c>
    </row>
    <row r="39" ht="15">
      <c r="A39" s="2"/>
    </row>
    <row r="40" spans="1:6" ht="15">
      <c r="A40" s="61"/>
      <c r="B40" s="61" t="s">
        <v>43</v>
      </c>
      <c r="C40" s="61"/>
      <c r="D40" s="61"/>
      <c r="E40" s="61"/>
      <c r="F40" s="61"/>
    </row>
    <row r="41" spans="1:6" ht="15">
      <c r="A41" s="2">
        <v>1</v>
      </c>
      <c r="B41" s="3" t="s">
        <v>29</v>
      </c>
      <c r="C41" s="3">
        <v>1951</v>
      </c>
      <c r="D41" s="3" t="s">
        <v>26</v>
      </c>
      <c r="E41" s="3" t="s">
        <v>10</v>
      </c>
      <c r="F41" s="4">
        <v>0.008599537037037037</v>
      </c>
    </row>
    <row r="42" spans="1:6" ht="15">
      <c r="A42" s="2">
        <v>2</v>
      </c>
      <c r="B42" s="3" t="s">
        <v>25</v>
      </c>
      <c r="C42" s="3">
        <v>1952</v>
      </c>
      <c r="D42" s="3" t="s">
        <v>26</v>
      </c>
      <c r="E42" s="3" t="s">
        <v>10</v>
      </c>
      <c r="F42" s="4">
        <v>0.008715277777777778</v>
      </c>
    </row>
    <row r="43" ht="15">
      <c r="A43" s="2"/>
    </row>
    <row r="44" spans="1:6" ht="15">
      <c r="A44" s="61"/>
      <c r="B44" s="61" t="s">
        <v>44</v>
      </c>
      <c r="C44" s="61"/>
      <c r="D44" s="61"/>
      <c r="E44" s="61"/>
      <c r="F44" s="61"/>
    </row>
    <row r="45" spans="1:7" ht="15">
      <c r="A45" s="2">
        <v>1</v>
      </c>
      <c r="B45" s="3" t="s">
        <v>27</v>
      </c>
      <c r="C45" s="3">
        <v>1974</v>
      </c>
      <c r="D45" s="3" t="s">
        <v>28</v>
      </c>
      <c r="E45" s="3" t="s">
        <v>10</v>
      </c>
      <c r="F45" s="4">
        <v>0.008935185185185185</v>
      </c>
      <c r="G45">
        <v>25</v>
      </c>
    </row>
    <row r="46" spans="1:7" ht="15">
      <c r="A46" s="2">
        <v>2</v>
      </c>
      <c r="B46" s="3" t="s">
        <v>33</v>
      </c>
      <c r="C46" s="3">
        <v>1987</v>
      </c>
      <c r="D46" s="3" t="s">
        <v>28</v>
      </c>
      <c r="E46" s="3" t="s">
        <v>10</v>
      </c>
      <c r="F46" s="4">
        <v>0.009398148148148149</v>
      </c>
      <c r="G46">
        <v>20</v>
      </c>
    </row>
    <row r="47" spans="1:7" ht="15">
      <c r="A47" s="2">
        <v>3</v>
      </c>
      <c r="B47" s="3" t="s">
        <v>196</v>
      </c>
      <c r="C47" s="3">
        <v>2001</v>
      </c>
      <c r="D47" s="3" t="s">
        <v>28</v>
      </c>
      <c r="E47" s="3" t="s">
        <v>93</v>
      </c>
      <c r="F47" s="4">
        <v>0.018055555555555554</v>
      </c>
      <c r="G47">
        <v>18</v>
      </c>
    </row>
    <row r="49" spans="1:8" ht="15">
      <c r="A49" s="65"/>
      <c r="B49" s="66" t="s">
        <v>206</v>
      </c>
      <c r="C49" s="65"/>
      <c r="D49" s="65"/>
      <c r="E49" s="65"/>
      <c r="F49" s="65"/>
      <c r="G49" s="65"/>
      <c r="H49" s="65"/>
    </row>
    <row r="50" spans="1:8" ht="15">
      <c r="A50" s="67">
        <v>1</v>
      </c>
      <c r="B50" t="s">
        <v>17</v>
      </c>
      <c r="C50" t="s">
        <v>46</v>
      </c>
      <c r="D50">
        <v>1960</v>
      </c>
      <c r="E50" t="s">
        <v>10</v>
      </c>
      <c r="F50" s="4">
        <v>0.007083333333333333</v>
      </c>
      <c r="G50" s="3">
        <v>386</v>
      </c>
      <c r="H50">
        <v>25</v>
      </c>
    </row>
    <row r="51" spans="1:8" ht="15">
      <c r="A51" s="67">
        <v>2</v>
      </c>
      <c r="B51" s="3" t="s">
        <v>15</v>
      </c>
      <c r="C51" t="s">
        <v>45</v>
      </c>
      <c r="D51">
        <v>1971</v>
      </c>
      <c r="E51" t="s">
        <v>10</v>
      </c>
      <c r="F51" s="4">
        <v>0.006875</v>
      </c>
      <c r="G51" s="3">
        <v>368</v>
      </c>
      <c r="H51">
        <v>20</v>
      </c>
    </row>
    <row r="52" spans="1:8" ht="15">
      <c r="A52" s="67">
        <v>3</v>
      </c>
      <c r="B52" s="3" t="s">
        <v>12</v>
      </c>
      <c r="C52" t="s">
        <v>45</v>
      </c>
      <c r="D52">
        <v>1971</v>
      </c>
      <c r="E52" t="s">
        <v>14</v>
      </c>
      <c r="F52" s="4">
        <v>0.006990740740740741</v>
      </c>
      <c r="G52" s="68">
        <v>362</v>
      </c>
      <c r="H52">
        <v>18</v>
      </c>
    </row>
    <row r="53" spans="1:8" ht="15">
      <c r="A53" s="67">
        <v>4</v>
      </c>
      <c r="B53" s="3" t="s">
        <v>29</v>
      </c>
      <c r="C53" t="s">
        <v>48</v>
      </c>
      <c r="D53">
        <v>1951</v>
      </c>
      <c r="E53" t="s">
        <v>10</v>
      </c>
      <c r="F53" s="4">
        <v>0.008599537037037037</v>
      </c>
      <c r="G53" s="68">
        <v>347</v>
      </c>
      <c r="H53">
        <v>17</v>
      </c>
    </row>
    <row r="54" spans="1:8" ht="15">
      <c r="A54" s="67">
        <v>5</v>
      </c>
      <c r="B54" s="3" t="s">
        <v>194</v>
      </c>
      <c r="C54" t="s">
        <v>46</v>
      </c>
      <c r="D54">
        <v>1961</v>
      </c>
      <c r="E54" t="s">
        <v>10</v>
      </c>
      <c r="F54" s="4">
        <v>0.007997685185185186</v>
      </c>
      <c r="G54" s="68">
        <v>342</v>
      </c>
      <c r="H54">
        <v>16</v>
      </c>
    </row>
    <row r="55" spans="1:8" ht="15">
      <c r="A55" s="67">
        <v>6</v>
      </c>
      <c r="B55" s="3" t="s">
        <v>25</v>
      </c>
      <c r="C55" t="s">
        <v>48</v>
      </c>
      <c r="D55">
        <v>1952</v>
      </c>
      <c r="E55" t="s">
        <v>10</v>
      </c>
      <c r="F55" s="4">
        <v>0.008715277777777778</v>
      </c>
      <c r="G55" s="68">
        <v>342</v>
      </c>
      <c r="H55">
        <v>15</v>
      </c>
    </row>
    <row r="56" spans="1:8" ht="15">
      <c r="A56" s="67">
        <v>7</v>
      </c>
      <c r="B56" s="3" t="s">
        <v>21</v>
      </c>
      <c r="C56" t="s">
        <v>45</v>
      </c>
      <c r="D56">
        <v>1970</v>
      </c>
      <c r="E56" t="s">
        <v>22</v>
      </c>
      <c r="F56" s="4">
        <v>0.008055555555555555</v>
      </c>
      <c r="G56" s="68">
        <v>314</v>
      </c>
      <c r="H56">
        <v>14</v>
      </c>
    </row>
    <row r="57" spans="1:8" ht="15">
      <c r="A57" s="67">
        <v>8</v>
      </c>
      <c r="B57" s="3" t="s">
        <v>38</v>
      </c>
      <c r="C57" t="s">
        <v>46</v>
      </c>
      <c r="D57">
        <v>1961</v>
      </c>
      <c r="E57" t="s">
        <v>36</v>
      </c>
      <c r="F57" s="4">
        <v>0.010520833333333333</v>
      </c>
      <c r="G57" s="68">
        <v>260</v>
      </c>
      <c r="H57">
        <v>13</v>
      </c>
    </row>
  </sheetData>
  <sheetProtection/>
  <mergeCells count="2">
    <mergeCell ref="A1:F1"/>
    <mergeCell ref="E2:F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I18" sqref="I18"/>
    </sheetView>
  </sheetViews>
  <sheetFormatPr defaultColWidth="9.140625" defaultRowHeight="15"/>
  <sheetData>
    <row r="1" spans="1:7" ht="60">
      <c r="A1" t="s">
        <v>207</v>
      </c>
      <c r="F1" t="s">
        <v>202</v>
      </c>
      <c r="G1" s="63" t="s">
        <v>169</v>
      </c>
    </row>
    <row r="2" spans="1:9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7</v>
      </c>
      <c r="H2" s="1" t="s">
        <v>203</v>
      </c>
      <c r="I2" s="1" t="s">
        <v>208</v>
      </c>
    </row>
    <row r="3" spans="1:9" ht="15">
      <c r="A3" s="1"/>
      <c r="B3" s="1" t="s">
        <v>204</v>
      </c>
      <c r="C3" s="1"/>
      <c r="D3" s="1"/>
      <c r="E3" s="1"/>
      <c r="F3" s="1"/>
      <c r="G3" s="1"/>
      <c r="H3" s="1"/>
      <c r="I3" s="1"/>
    </row>
    <row r="4" spans="1:9" ht="15">
      <c r="A4">
        <v>1</v>
      </c>
      <c r="B4" t="s">
        <v>16</v>
      </c>
      <c r="C4">
        <v>1978</v>
      </c>
      <c r="D4" t="s">
        <v>9</v>
      </c>
      <c r="E4" t="s">
        <v>10</v>
      </c>
      <c r="F4" s="4">
        <f>VLOOKUP(B4,'[1]red_sutr'!$B$4:$F$23,5,0)</f>
        <v>0.00594212962962963</v>
      </c>
      <c r="G4" s="4">
        <f>VLOOKUP(B4,'[1]bila_hora'!$B$4:$F$20,5,0)</f>
        <v>0.006701388888888889</v>
      </c>
      <c r="H4" s="64">
        <f>SUM(F4:G4)</f>
        <v>0.01264351851851852</v>
      </c>
      <c r="I4">
        <v>30</v>
      </c>
    </row>
    <row r="5" spans="1:9" ht="15">
      <c r="A5">
        <v>2</v>
      </c>
      <c r="B5" t="s">
        <v>11</v>
      </c>
      <c r="C5">
        <v>1975</v>
      </c>
      <c r="D5" t="s">
        <v>9</v>
      </c>
      <c r="E5" t="s">
        <v>10</v>
      </c>
      <c r="F5" s="4">
        <f>VLOOKUP(B5,'[1]red_sutr'!$B$4:$F$23,5,0)</f>
        <v>0.005678240740740741</v>
      </c>
      <c r="G5" s="4">
        <f>VLOOKUP(B5,'[1]bila_hora'!$B$4:$F$20,5,0)</f>
        <v>0.007094907407407407</v>
      </c>
      <c r="H5" s="64">
        <f>SUM(F5:G5)</f>
        <v>0.012773148148148148</v>
      </c>
      <c r="I5">
        <v>25</v>
      </c>
    </row>
    <row r="6" spans="1:9" ht="15">
      <c r="A6">
        <v>3</v>
      </c>
      <c r="B6" t="s">
        <v>35</v>
      </c>
      <c r="C6">
        <v>1981</v>
      </c>
      <c r="D6" t="s">
        <v>9</v>
      </c>
      <c r="E6" t="s">
        <v>36</v>
      </c>
      <c r="F6" s="4">
        <f>VLOOKUP(B6,'[1]red_sutr'!$B$4:$F$23,5,0)</f>
        <v>0.00804861111111111</v>
      </c>
      <c r="G6" s="4">
        <f>VLOOKUP(B6,'[1]bila_hora'!$B$4:$F$20,5,0)</f>
        <v>0.009351851851851853</v>
      </c>
      <c r="H6" s="64">
        <f>SUM(F6:G6)</f>
        <v>0.017400462962962965</v>
      </c>
      <c r="I6">
        <v>20</v>
      </c>
    </row>
    <row r="7" spans="1:8" ht="15">
      <c r="A7" s="1"/>
      <c r="B7" s="1" t="s">
        <v>205</v>
      </c>
      <c r="C7" s="1"/>
      <c r="D7" s="1"/>
      <c r="E7" s="1"/>
      <c r="F7" s="1"/>
      <c r="G7" s="1"/>
      <c r="H7" s="1"/>
    </row>
    <row r="8" spans="1:9" ht="15">
      <c r="A8">
        <v>1</v>
      </c>
      <c r="B8" t="s">
        <v>27</v>
      </c>
      <c r="C8">
        <v>1974</v>
      </c>
      <c r="D8" t="s">
        <v>28</v>
      </c>
      <c r="E8" t="s">
        <v>10</v>
      </c>
      <c r="F8" s="4">
        <f>VLOOKUP(B8,'[1]red_sutr'!$B$4:$F$23,5,0)</f>
        <v>0.007284722222222223</v>
      </c>
      <c r="G8" s="4">
        <f>VLOOKUP(B8,'[1]bila_hora'!$B$4:$F$20,5,0)</f>
        <v>0.008935185185185185</v>
      </c>
      <c r="H8" s="64">
        <f>SUM(F8:G8)</f>
        <v>0.01621990740740741</v>
      </c>
      <c r="I8">
        <v>30</v>
      </c>
    </row>
    <row r="9" spans="1:9" ht="15">
      <c r="A9">
        <v>2</v>
      </c>
      <c r="B9" t="s">
        <v>33</v>
      </c>
      <c r="C9">
        <v>1987</v>
      </c>
      <c r="D9" t="s">
        <v>28</v>
      </c>
      <c r="E9" t="s">
        <v>34</v>
      </c>
      <c r="F9" s="4">
        <f>VLOOKUP(B9,'[1]red_sutr'!$B$4:$F$23,5,0)</f>
        <v>0.007806712962962963</v>
      </c>
      <c r="G9" s="4">
        <f>VLOOKUP(B9,'[1]bila_hora'!$B$4:$F$20,5,0)</f>
        <v>0.009398148148148149</v>
      </c>
      <c r="H9" s="64">
        <f>SUM(F9:G9)</f>
        <v>0.017204861111111112</v>
      </c>
      <c r="I9">
        <v>25</v>
      </c>
    </row>
    <row r="10" spans="1:8" ht="15">
      <c r="A10" s="1"/>
      <c r="B10" s="1" t="s">
        <v>206</v>
      </c>
      <c r="C10" s="1"/>
      <c r="D10" s="1"/>
      <c r="E10" s="1"/>
      <c r="F10" s="1"/>
      <c r="G10" s="1"/>
      <c r="H10" s="1"/>
    </row>
    <row r="11" spans="1:9" ht="15">
      <c r="A11">
        <v>8</v>
      </c>
      <c r="B11" t="s">
        <v>12</v>
      </c>
      <c r="C11">
        <v>1971</v>
      </c>
      <c r="D11" t="s">
        <v>13</v>
      </c>
      <c r="E11" t="s">
        <v>14</v>
      </c>
      <c r="F11" s="4">
        <f>VLOOKUP(B11,'[1]red_sutr'!$B$4:$F$23,5,0)</f>
        <v>0.00575462962962963</v>
      </c>
      <c r="G11" s="4">
        <f>VLOOKUP(B11,'[1]bila_hora'!$B$4:$F$20,5,0)</f>
        <v>0.006990740740740741</v>
      </c>
      <c r="H11" s="64">
        <f aca="true" t="shared" si="0" ref="H11:H17">SUM(F11:G11)</f>
        <v>0.012745370370370372</v>
      </c>
      <c r="I11">
        <v>30</v>
      </c>
    </row>
    <row r="12" spans="1:9" ht="15">
      <c r="A12">
        <v>9</v>
      </c>
      <c r="B12" t="s">
        <v>15</v>
      </c>
      <c r="C12">
        <v>1971</v>
      </c>
      <c r="D12" t="s">
        <v>13</v>
      </c>
      <c r="E12" t="s">
        <v>10</v>
      </c>
      <c r="F12" s="4">
        <f>VLOOKUP(B12,'[1]red_sutr'!$B$4:$F$23,5,0)</f>
        <v>0.005881944444444446</v>
      </c>
      <c r="G12" s="4">
        <f>VLOOKUP(B12,'[1]bila_hora'!$B$4:$F$20,5,0)</f>
        <v>0.006875</v>
      </c>
      <c r="H12" s="64">
        <f t="shared" si="0"/>
        <v>0.012756944444444446</v>
      </c>
      <c r="I12">
        <v>25</v>
      </c>
    </row>
    <row r="13" spans="1:9" ht="15">
      <c r="A13">
        <v>10</v>
      </c>
      <c r="B13" t="s">
        <v>21</v>
      </c>
      <c r="C13">
        <v>1970</v>
      </c>
      <c r="D13" t="s">
        <v>13</v>
      </c>
      <c r="E13" t="s">
        <v>22</v>
      </c>
      <c r="F13" s="4">
        <f>VLOOKUP(B13,'[1]red_sutr'!$B$4:$F$23,5,0)</f>
        <v>0.006962962962962963</v>
      </c>
      <c r="G13" s="4">
        <f>VLOOKUP(B13,'[1]bila_hora'!$B$4:$F$20,5,0)</f>
        <v>0.008055555555555555</v>
      </c>
      <c r="H13" s="64">
        <f t="shared" si="0"/>
        <v>0.015018518518518518</v>
      </c>
      <c r="I13">
        <v>20</v>
      </c>
    </row>
    <row r="14" spans="1:9" ht="15">
      <c r="A14">
        <v>12</v>
      </c>
      <c r="B14" t="s">
        <v>17</v>
      </c>
      <c r="C14">
        <v>1960</v>
      </c>
      <c r="D14" t="s">
        <v>18</v>
      </c>
      <c r="E14" t="s">
        <v>10</v>
      </c>
      <c r="F14" s="4">
        <f>VLOOKUP(B14,'[1]red_sutr'!$B$4:$F$23,5,0)</f>
        <v>0.006270833333333333</v>
      </c>
      <c r="G14" s="4">
        <f>VLOOKUP(B14,'[1]bila_hora'!$B$4:$F$20,5,0)</f>
        <v>0.007083333333333333</v>
      </c>
      <c r="H14" s="64">
        <f t="shared" si="0"/>
        <v>0.013354166666666667</v>
      </c>
      <c r="I14">
        <v>15</v>
      </c>
    </row>
    <row r="15" spans="1:9" ht="15">
      <c r="A15">
        <v>13</v>
      </c>
      <c r="B15" t="s">
        <v>38</v>
      </c>
      <c r="C15">
        <v>1961</v>
      </c>
      <c r="D15" t="s">
        <v>18</v>
      </c>
      <c r="E15" t="s">
        <v>36</v>
      </c>
      <c r="F15" s="4">
        <f>VLOOKUP(B15,'[1]red_sutr'!$B$4:$F$23,5,0)</f>
        <v>0.008782407407407407</v>
      </c>
      <c r="G15" s="4">
        <f>VLOOKUP(B15,'[1]bila_hora'!$B$4:$F$20,5,0)</f>
        <v>0.010520833333333333</v>
      </c>
      <c r="H15" s="64">
        <f t="shared" si="0"/>
        <v>0.01930324074074074</v>
      </c>
      <c r="I15">
        <v>12</v>
      </c>
    </row>
    <row r="16" spans="1:9" ht="15">
      <c r="A16">
        <v>18</v>
      </c>
      <c r="B16" t="s">
        <v>25</v>
      </c>
      <c r="C16">
        <v>1952</v>
      </c>
      <c r="D16" t="s">
        <v>26</v>
      </c>
      <c r="E16" t="s">
        <v>10</v>
      </c>
      <c r="F16" s="4">
        <f>VLOOKUP(B16,'[1]red_sutr'!$B$4:$F$23,5,0)</f>
        <v>0.007245370370370371</v>
      </c>
      <c r="G16" s="4">
        <f>VLOOKUP(B16,'[1]bila_hora'!$B$4:$F$20,5,0)</f>
        <v>0.008715277777777778</v>
      </c>
      <c r="H16" s="64">
        <f t="shared" si="0"/>
        <v>0.015960648148148147</v>
      </c>
      <c r="I16">
        <v>10</v>
      </c>
    </row>
    <row r="17" spans="1:9" ht="15">
      <c r="A17">
        <v>19</v>
      </c>
      <c r="B17" t="s">
        <v>29</v>
      </c>
      <c r="C17">
        <v>1951</v>
      </c>
      <c r="D17" t="s">
        <v>26</v>
      </c>
      <c r="E17" t="s">
        <v>10</v>
      </c>
      <c r="F17" s="4">
        <f>VLOOKUP(B17,'[1]red_sutr'!$B$4:$F$23,5,0)</f>
        <v>0.0073819444444444444</v>
      </c>
      <c r="G17" s="4">
        <f>VLOOKUP(B17,'[1]bila_hora'!$B$4:$F$20,5,0)</f>
        <v>0.008599537037037037</v>
      </c>
      <c r="H17" s="64">
        <f t="shared" si="0"/>
        <v>0.015981481481481482</v>
      </c>
      <c r="I17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2"/>
  <sheetViews>
    <sheetView zoomScalePageLayoutView="0" workbookViewId="0" topLeftCell="A1">
      <selection activeCell="G2" sqref="G2"/>
    </sheetView>
  </sheetViews>
  <sheetFormatPr defaultColWidth="16.57421875" defaultRowHeight="15"/>
  <cols>
    <col min="1" max="1" width="7.00390625" style="6" customWidth="1"/>
    <col min="2" max="2" width="25.28125" style="0" customWidth="1"/>
    <col min="3" max="3" width="6.140625" style="30" customWidth="1"/>
    <col min="4" max="4" width="4.00390625" style="0" customWidth="1"/>
    <col min="5" max="5" width="26.00390625" style="0" bestFit="1" customWidth="1"/>
    <col min="6" max="6" width="10.7109375" style="0" customWidth="1"/>
    <col min="7" max="252" width="9.140625" style="0" customWidth="1"/>
    <col min="253" max="253" width="6.00390625" style="0" customWidth="1"/>
    <col min="254" max="254" width="6.57421875" style="0" customWidth="1"/>
    <col min="255" max="255" width="10.7109375" style="0" customWidth="1"/>
  </cols>
  <sheetData>
    <row r="1" spans="1:7" s="31" customFormat="1" ht="22.5" customHeight="1">
      <c r="A1" s="57"/>
      <c r="B1" s="57"/>
      <c r="C1" s="57"/>
      <c r="D1" s="57"/>
      <c r="E1" s="57"/>
      <c r="F1" s="57"/>
      <c r="G1" s="57"/>
    </row>
    <row r="2" spans="1:7" ht="1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VOŠ, SOŠ a SOU Kopřivnice,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</dc:creator>
  <cp:keywords/>
  <dc:description/>
  <cp:lastModifiedBy>teu</cp:lastModifiedBy>
  <cp:lastPrinted>2012-05-21T16:00:26Z</cp:lastPrinted>
  <dcterms:created xsi:type="dcterms:W3CDTF">2012-04-14T08:01:59Z</dcterms:created>
  <dcterms:modified xsi:type="dcterms:W3CDTF">2012-05-21T16:02:02Z</dcterms:modified>
  <cp:category/>
  <cp:version/>
  <cp:contentType/>
  <cp:contentStatus/>
</cp:coreProperties>
</file>