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25" yWindow="45" windowWidth="9780" windowHeight="8115" activeTab="6"/>
  </bookViews>
  <sheets>
    <sheet name="masters pořadí" sheetId="7" r:id="rId1"/>
    <sheet name="1. mořkov" sheetId="1" r:id="rId2"/>
    <sheet name="2. červený kámen" sheetId="2" r:id="rId3"/>
    <sheet name="3. rozhledna" sheetId="4" r:id="rId4"/>
    <sheet name="bonus" sheetId="6" r:id="rId5"/>
    <sheet name="4. štramberk" sheetId="5" r:id="rId6"/>
    <sheet name="5. obora" sheetId="9" r:id="rId7"/>
    <sheet name="6. NJ park" sheetId="10" r:id="rId8"/>
    <sheet name="7. rybí" sheetId="11" r:id="rId9"/>
    <sheet name="8. koupaliště" sheetId="12" r:id="rId10"/>
    <sheet name="koeficienty" sheetId="3" r:id="rId11"/>
    <sheet name="běžci" sheetId="8" r:id="rId12"/>
  </sheets>
  <definedNames>
    <definedName name="_xlnm._FilterDatabase" localSheetId="1" hidden="1">'1. mořkov'!$A$1:$J$40</definedName>
    <definedName name="_xlnm._FilterDatabase" localSheetId="2" hidden="1">'2. červený kámen'!$A$1:$J$11</definedName>
    <definedName name="_xlnm._FilterDatabase" localSheetId="3" hidden="1">'3. rozhledna'!$A$1:$J$14</definedName>
    <definedName name="_xlnm._FilterDatabase" localSheetId="5" hidden="1">'4. štramberk'!$A$1:$J$64</definedName>
    <definedName name="_xlnm._FilterDatabase" localSheetId="6" hidden="1">'5. obora'!$A$1:$J$22</definedName>
    <definedName name="_xlnm._FilterDatabase" localSheetId="7" hidden="1">'6. NJ park'!$A$1:$J$64</definedName>
    <definedName name="_xlnm._FilterDatabase" localSheetId="8" hidden="1">'7. rybí'!$A$1:$J$64</definedName>
    <definedName name="_xlnm._FilterDatabase" localSheetId="9" hidden="1">'8. koupaliště'!$A$1:$J$64</definedName>
    <definedName name="_xlnm._FilterDatabase" localSheetId="11" hidden="1">běžci!$B$1:$E$97</definedName>
    <definedName name="_xlnm._FilterDatabase" localSheetId="4" hidden="1">bonus!$A$1:$L$16</definedName>
    <definedName name="_xlnm._FilterDatabase" localSheetId="0" hidden="1">'masters pořadí'!$B$1:$P$1</definedName>
  </definedNames>
  <calcPr calcId="145621"/>
</workbook>
</file>

<file path=xl/calcChain.xml><?xml version="1.0" encoding="utf-8"?>
<calcChain xmlns="http://schemas.openxmlformats.org/spreadsheetml/2006/main">
  <c r="B24" i="7" l="1"/>
  <c r="G24" i="7" s="1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B51" i="7"/>
  <c r="H51" i="7" s="1"/>
  <c r="B49" i="7"/>
  <c r="G49" i="7" s="1"/>
  <c r="B45" i="7"/>
  <c r="I45" i="7" s="1"/>
  <c r="B38" i="7"/>
  <c r="J38" i="7" s="1"/>
  <c r="B26" i="7"/>
  <c r="I26" i="7" s="1"/>
  <c r="B27" i="7"/>
  <c r="G27" i="7" s="1"/>
  <c r="B22" i="7"/>
  <c r="H22" i="7" s="1"/>
  <c r="B9" i="7"/>
  <c r="G9" i="7" s="1"/>
  <c r="B107" i="7"/>
  <c r="G107" i="7" s="1"/>
  <c r="B56" i="7"/>
  <c r="I56" i="7" s="1"/>
  <c r="K9" i="7"/>
  <c r="H24" i="7"/>
  <c r="I24" i="7"/>
  <c r="J24" i="7"/>
  <c r="K24" i="7"/>
  <c r="H26" i="7"/>
  <c r="J26" i="7"/>
  <c r="H27" i="7"/>
  <c r="K27" i="7"/>
  <c r="H38" i="7"/>
  <c r="H49" i="7"/>
  <c r="I49" i="7"/>
  <c r="J49" i="7"/>
  <c r="K49" i="7"/>
  <c r="G51" i="7"/>
  <c r="J51" i="7"/>
  <c r="H56" i="7"/>
  <c r="G56" i="7"/>
  <c r="J56" i="7"/>
  <c r="K56" i="7"/>
  <c r="I107" i="7"/>
  <c r="K107" i="7"/>
  <c r="H5" i="9"/>
  <c r="I5" i="9" s="1"/>
  <c r="H7" i="9"/>
  <c r="I7" i="9" s="1"/>
  <c r="H8" i="9"/>
  <c r="I8" i="9" s="1"/>
  <c r="H14" i="9"/>
  <c r="I14" i="9" s="1"/>
  <c r="H13" i="9"/>
  <c r="I13" i="9" s="1"/>
  <c r="H17" i="9"/>
  <c r="I17" i="9" s="1"/>
  <c r="H18" i="9"/>
  <c r="I18" i="9" s="1"/>
  <c r="H20" i="9"/>
  <c r="I20" i="9" s="1"/>
  <c r="H19" i="9"/>
  <c r="I19" i="9" s="1"/>
  <c r="H22" i="9"/>
  <c r="I22" i="9" s="1"/>
  <c r="H2" i="9"/>
  <c r="I2" i="9" s="1"/>
  <c r="H6" i="9"/>
  <c r="I6" i="9" s="1"/>
  <c r="H10" i="9"/>
  <c r="I10" i="9" s="1"/>
  <c r="H11" i="9"/>
  <c r="I11" i="9" s="1"/>
  <c r="H9" i="9"/>
  <c r="I9" i="9" s="1"/>
  <c r="H16" i="9"/>
  <c r="I16" i="9" s="1"/>
  <c r="H4" i="9"/>
  <c r="I4" i="9" s="1"/>
  <c r="H12" i="9"/>
  <c r="I12" i="9" s="1"/>
  <c r="H15" i="9"/>
  <c r="I15" i="9" s="1"/>
  <c r="H21" i="9"/>
  <c r="I21" i="9" s="1"/>
  <c r="H3" i="9"/>
  <c r="I3" i="9" s="1"/>
  <c r="H45" i="7" l="1"/>
  <c r="I38" i="7"/>
  <c r="J22" i="7"/>
  <c r="I9" i="7"/>
  <c r="K38" i="7"/>
  <c r="J9" i="7"/>
  <c r="J45" i="7"/>
  <c r="G38" i="7"/>
  <c r="G22" i="7"/>
  <c r="H9" i="7"/>
  <c r="H107" i="7"/>
  <c r="K45" i="7"/>
  <c r="G26" i="7"/>
  <c r="I22" i="7"/>
  <c r="J107" i="7"/>
  <c r="I51" i="7"/>
  <c r="G45" i="7"/>
  <c r="K26" i="7"/>
  <c r="K51" i="7"/>
  <c r="J27" i="7"/>
  <c r="I27" i="7"/>
  <c r="K22" i="7"/>
  <c r="L107" i="7"/>
  <c r="P107" i="7" s="1"/>
  <c r="L56" i="7"/>
  <c r="P56" i="7" s="1"/>
  <c r="L51" i="7"/>
  <c r="L49" i="7"/>
  <c r="P49" i="7" s="1"/>
  <c r="L45" i="7"/>
  <c r="L38" i="7"/>
  <c r="L27" i="7"/>
  <c r="L26" i="7"/>
  <c r="L24" i="7"/>
  <c r="P24" i="7" s="1"/>
  <c r="L22" i="7"/>
  <c r="L9" i="7"/>
  <c r="H64" i="12"/>
  <c r="I64" i="12" s="1"/>
  <c r="B64" i="12"/>
  <c r="H63" i="12"/>
  <c r="I63" i="12" s="1"/>
  <c r="B63" i="12"/>
  <c r="H62" i="12"/>
  <c r="I62" i="12" s="1"/>
  <c r="B62" i="12"/>
  <c r="H61" i="12"/>
  <c r="I61" i="12" s="1"/>
  <c r="B61" i="12"/>
  <c r="H60" i="12"/>
  <c r="I60" i="12" s="1"/>
  <c r="B60" i="12"/>
  <c r="H59" i="12"/>
  <c r="I59" i="12" s="1"/>
  <c r="B59" i="12"/>
  <c r="H58" i="12"/>
  <c r="I58" i="12" s="1"/>
  <c r="B58" i="12"/>
  <c r="H57" i="12"/>
  <c r="I57" i="12" s="1"/>
  <c r="B57" i="12"/>
  <c r="H56" i="12"/>
  <c r="I56" i="12" s="1"/>
  <c r="B56" i="12"/>
  <c r="H55" i="12"/>
  <c r="I55" i="12" s="1"/>
  <c r="B55" i="12"/>
  <c r="H54" i="12"/>
  <c r="I54" i="12" s="1"/>
  <c r="B54" i="12"/>
  <c r="H53" i="12"/>
  <c r="I53" i="12" s="1"/>
  <c r="B53" i="12"/>
  <c r="H52" i="12"/>
  <c r="I52" i="12" s="1"/>
  <c r="B52" i="12"/>
  <c r="H51" i="12"/>
  <c r="I51" i="12" s="1"/>
  <c r="B51" i="12"/>
  <c r="H50" i="12"/>
  <c r="I50" i="12" s="1"/>
  <c r="B50" i="12"/>
  <c r="H49" i="12"/>
  <c r="I49" i="12" s="1"/>
  <c r="B49" i="12"/>
  <c r="H48" i="12"/>
  <c r="I48" i="12" s="1"/>
  <c r="B48" i="12"/>
  <c r="H47" i="12"/>
  <c r="I47" i="12" s="1"/>
  <c r="B47" i="12"/>
  <c r="H46" i="12"/>
  <c r="I46" i="12" s="1"/>
  <c r="B46" i="12"/>
  <c r="H45" i="12"/>
  <c r="I45" i="12" s="1"/>
  <c r="B45" i="12"/>
  <c r="H44" i="12"/>
  <c r="I44" i="12" s="1"/>
  <c r="B44" i="12"/>
  <c r="H43" i="12"/>
  <c r="I43" i="12" s="1"/>
  <c r="B43" i="12"/>
  <c r="H42" i="12"/>
  <c r="I42" i="12" s="1"/>
  <c r="B42" i="12"/>
  <c r="H41" i="12"/>
  <c r="I41" i="12" s="1"/>
  <c r="B41" i="12"/>
  <c r="H40" i="12"/>
  <c r="I40" i="12" s="1"/>
  <c r="B40" i="12"/>
  <c r="H39" i="12"/>
  <c r="I39" i="12" s="1"/>
  <c r="B39" i="12"/>
  <c r="H38" i="12"/>
  <c r="I38" i="12" s="1"/>
  <c r="B38" i="12"/>
  <c r="H37" i="12"/>
  <c r="I37" i="12" s="1"/>
  <c r="B37" i="12"/>
  <c r="H36" i="12"/>
  <c r="I36" i="12" s="1"/>
  <c r="B36" i="12"/>
  <c r="H35" i="12"/>
  <c r="I35" i="12" s="1"/>
  <c r="B35" i="12"/>
  <c r="H34" i="12"/>
  <c r="I34" i="12" s="1"/>
  <c r="B34" i="12"/>
  <c r="H33" i="12"/>
  <c r="I33" i="12" s="1"/>
  <c r="B33" i="12"/>
  <c r="H32" i="12"/>
  <c r="I32" i="12" s="1"/>
  <c r="B32" i="12"/>
  <c r="H31" i="12"/>
  <c r="I31" i="12" s="1"/>
  <c r="B31" i="12"/>
  <c r="H30" i="12"/>
  <c r="I30" i="12" s="1"/>
  <c r="B30" i="12"/>
  <c r="H29" i="12"/>
  <c r="I29" i="12" s="1"/>
  <c r="B29" i="12"/>
  <c r="H28" i="12"/>
  <c r="I28" i="12" s="1"/>
  <c r="B28" i="12"/>
  <c r="H27" i="12"/>
  <c r="I27" i="12" s="1"/>
  <c r="B27" i="12"/>
  <c r="H26" i="12"/>
  <c r="I26" i="12" s="1"/>
  <c r="B26" i="12"/>
  <c r="H25" i="12"/>
  <c r="I25" i="12" s="1"/>
  <c r="B25" i="12"/>
  <c r="H24" i="12"/>
  <c r="I24" i="12" s="1"/>
  <c r="B24" i="12"/>
  <c r="H23" i="12"/>
  <c r="I23" i="12" s="1"/>
  <c r="B23" i="12"/>
  <c r="H22" i="12"/>
  <c r="I22" i="12" s="1"/>
  <c r="B22" i="12"/>
  <c r="H21" i="12"/>
  <c r="I21" i="12" s="1"/>
  <c r="B21" i="12"/>
  <c r="H20" i="12"/>
  <c r="I20" i="12" s="1"/>
  <c r="B20" i="12"/>
  <c r="H19" i="12"/>
  <c r="I19" i="12" s="1"/>
  <c r="B19" i="12"/>
  <c r="H18" i="12"/>
  <c r="I18" i="12" s="1"/>
  <c r="B18" i="12"/>
  <c r="H17" i="12"/>
  <c r="I17" i="12" s="1"/>
  <c r="B17" i="12"/>
  <c r="H16" i="12"/>
  <c r="I16" i="12" s="1"/>
  <c r="B16" i="12"/>
  <c r="H15" i="12"/>
  <c r="I15" i="12" s="1"/>
  <c r="B15" i="12"/>
  <c r="H14" i="12"/>
  <c r="I14" i="12" s="1"/>
  <c r="B14" i="12"/>
  <c r="H13" i="12"/>
  <c r="I13" i="12" s="1"/>
  <c r="B13" i="12"/>
  <c r="H12" i="12"/>
  <c r="I12" i="12" s="1"/>
  <c r="B12" i="12"/>
  <c r="H11" i="12"/>
  <c r="I11" i="12" s="1"/>
  <c r="B11" i="12"/>
  <c r="H10" i="12"/>
  <c r="I10" i="12" s="1"/>
  <c r="B10" i="12"/>
  <c r="H9" i="12"/>
  <c r="I9" i="12" s="1"/>
  <c r="B9" i="12"/>
  <c r="H8" i="12"/>
  <c r="I8" i="12" s="1"/>
  <c r="B8" i="12"/>
  <c r="H7" i="12"/>
  <c r="I7" i="12" s="1"/>
  <c r="B7" i="12"/>
  <c r="H6" i="12"/>
  <c r="I6" i="12" s="1"/>
  <c r="B6" i="12"/>
  <c r="H5" i="12"/>
  <c r="I5" i="12" s="1"/>
  <c r="B5" i="12"/>
  <c r="H4" i="12"/>
  <c r="I4" i="12" s="1"/>
  <c r="B4" i="12"/>
  <c r="H3" i="12"/>
  <c r="I3" i="12" s="1"/>
  <c r="B3" i="12"/>
  <c r="H2" i="12"/>
  <c r="I2" i="12" s="1"/>
  <c r="B2" i="12"/>
  <c r="H64" i="11"/>
  <c r="I64" i="11" s="1"/>
  <c r="B64" i="11"/>
  <c r="H63" i="11"/>
  <c r="I63" i="11" s="1"/>
  <c r="B63" i="11"/>
  <c r="H62" i="11"/>
  <c r="I62" i="11" s="1"/>
  <c r="B62" i="11"/>
  <c r="H61" i="11"/>
  <c r="I61" i="11" s="1"/>
  <c r="B61" i="11"/>
  <c r="H60" i="11"/>
  <c r="I60" i="11" s="1"/>
  <c r="B60" i="11"/>
  <c r="H59" i="11"/>
  <c r="I59" i="11" s="1"/>
  <c r="B59" i="11"/>
  <c r="H58" i="11"/>
  <c r="I58" i="11" s="1"/>
  <c r="B58" i="11"/>
  <c r="H57" i="11"/>
  <c r="I57" i="11" s="1"/>
  <c r="B57" i="11"/>
  <c r="H56" i="11"/>
  <c r="I56" i="11" s="1"/>
  <c r="B56" i="11"/>
  <c r="H55" i="11"/>
  <c r="I55" i="11" s="1"/>
  <c r="B55" i="11"/>
  <c r="H54" i="11"/>
  <c r="I54" i="11" s="1"/>
  <c r="B54" i="11"/>
  <c r="H53" i="11"/>
  <c r="I53" i="11" s="1"/>
  <c r="B53" i="11"/>
  <c r="H52" i="11"/>
  <c r="I52" i="11" s="1"/>
  <c r="B52" i="11"/>
  <c r="H51" i="11"/>
  <c r="I51" i="11" s="1"/>
  <c r="B51" i="11"/>
  <c r="H50" i="11"/>
  <c r="I50" i="11" s="1"/>
  <c r="B50" i="11"/>
  <c r="H49" i="11"/>
  <c r="I49" i="11" s="1"/>
  <c r="B49" i="11"/>
  <c r="H48" i="11"/>
  <c r="I48" i="11" s="1"/>
  <c r="B48" i="11"/>
  <c r="H47" i="11"/>
  <c r="I47" i="11" s="1"/>
  <c r="B47" i="11"/>
  <c r="H46" i="11"/>
  <c r="I46" i="11" s="1"/>
  <c r="B46" i="11"/>
  <c r="H45" i="11"/>
  <c r="I45" i="11" s="1"/>
  <c r="B45" i="11"/>
  <c r="H44" i="11"/>
  <c r="I44" i="11" s="1"/>
  <c r="B44" i="11"/>
  <c r="H43" i="11"/>
  <c r="I43" i="11" s="1"/>
  <c r="B43" i="11"/>
  <c r="H42" i="11"/>
  <c r="I42" i="11" s="1"/>
  <c r="B42" i="11"/>
  <c r="H41" i="11"/>
  <c r="I41" i="11" s="1"/>
  <c r="B41" i="11"/>
  <c r="H40" i="11"/>
  <c r="I40" i="11" s="1"/>
  <c r="B40" i="11"/>
  <c r="H39" i="11"/>
  <c r="I39" i="11" s="1"/>
  <c r="B39" i="11"/>
  <c r="H38" i="11"/>
  <c r="I38" i="11" s="1"/>
  <c r="B38" i="11"/>
  <c r="H37" i="11"/>
  <c r="I37" i="11" s="1"/>
  <c r="B37" i="11"/>
  <c r="H36" i="11"/>
  <c r="I36" i="11" s="1"/>
  <c r="B36" i="11"/>
  <c r="H35" i="11"/>
  <c r="I35" i="11" s="1"/>
  <c r="B35" i="11"/>
  <c r="H34" i="11"/>
  <c r="I34" i="11" s="1"/>
  <c r="B34" i="11"/>
  <c r="H33" i="11"/>
  <c r="I33" i="11" s="1"/>
  <c r="B33" i="11"/>
  <c r="H32" i="11"/>
  <c r="I32" i="11" s="1"/>
  <c r="B32" i="11"/>
  <c r="H31" i="11"/>
  <c r="I31" i="11" s="1"/>
  <c r="B31" i="11"/>
  <c r="H30" i="11"/>
  <c r="I30" i="11" s="1"/>
  <c r="B30" i="11"/>
  <c r="H29" i="11"/>
  <c r="I29" i="11" s="1"/>
  <c r="B29" i="11"/>
  <c r="H28" i="11"/>
  <c r="I28" i="11" s="1"/>
  <c r="B28" i="11"/>
  <c r="H27" i="11"/>
  <c r="I27" i="11" s="1"/>
  <c r="B27" i="11"/>
  <c r="H26" i="11"/>
  <c r="I26" i="11" s="1"/>
  <c r="B26" i="11"/>
  <c r="H25" i="11"/>
  <c r="I25" i="11" s="1"/>
  <c r="B25" i="11"/>
  <c r="H24" i="11"/>
  <c r="I24" i="11" s="1"/>
  <c r="B24" i="11"/>
  <c r="H23" i="11"/>
  <c r="I23" i="11" s="1"/>
  <c r="B23" i="11"/>
  <c r="H22" i="11"/>
  <c r="I22" i="11" s="1"/>
  <c r="B22" i="11"/>
  <c r="H21" i="11"/>
  <c r="I21" i="11" s="1"/>
  <c r="B21" i="11"/>
  <c r="H20" i="11"/>
  <c r="I20" i="11" s="1"/>
  <c r="B20" i="11"/>
  <c r="H19" i="11"/>
  <c r="I19" i="11" s="1"/>
  <c r="B19" i="11"/>
  <c r="H18" i="11"/>
  <c r="I18" i="11" s="1"/>
  <c r="B18" i="11"/>
  <c r="H17" i="11"/>
  <c r="I17" i="11" s="1"/>
  <c r="B17" i="11"/>
  <c r="H16" i="11"/>
  <c r="I16" i="11" s="1"/>
  <c r="B16" i="11"/>
  <c r="H15" i="11"/>
  <c r="I15" i="11" s="1"/>
  <c r="B15" i="11"/>
  <c r="H14" i="11"/>
  <c r="I14" i="11" s="1"/>
  <c r="B14" i="11"/>
  <c r="H13" i="11"/>
  <c r="I13" i="11" s="1"/>
  <c r="B13" i="11"/>
  <c r="H12" i="11"/>
  <c r="I12" i="11" s="1"/>
  <c r="B12" i="11"/>
  <c r="H11" i="11"/>
  <c r="I11" i="11" s="1"/>
  <c r="B11" i="11"/>
  <c r="H10" i="11"/>
  <c r="I10" i="11" s="1"/>
  <c r="B10" i="11"/>
  <c r="H9" i="11"/>
  <c r="I9" i="11" s="1"/>
  <c r="B9" i="11"/>
  <c r="H8" i="11"/>
  <c r="I8" i="11" s="1"/>
  <c r="B8" i="11"/>
  <c r="H7" i="11"/>
  <c r="I7" i="11" s="1"/>
  <c r="B7" i="11"/>
  <c r="H6" i="11"/>
  <c r="I6" i="11" s="1"/>
  <c r="B6" i="11"/>
  <c r="H5" i="11"/>
  <c r="I5" i="11" s="1"/>
  <c r="B5" i="11"/>
  <c r="H4" i="11"/>
  <c r="I4" i="11" s="1"/>
  <c r="B4" i="11"/>
  <c r="H3" i="11"/>
  <c r="I3" i="11" s="1"/>
  <c r="B3" i="11"/>
  <c r="H2" i="11"/>
  <c r="I2" i="11" s="1"/>
  <c r="B2" i="11"/>
  <c r="H64" i="10"/>
  <c r="I64" i="10" s="1"/>
  <c r="B64" i="10"/>
  <c r="H63" i="10"/>
  <c r="I63" i="10" s="1"/>
  <c r="B63" i="10"/>
  <c r="H62" i="10"/>
  <c r="I62" i="10" s="1"/>
  <c r="B62" i="10"/>
  <c r="H61" i="10"/>
  <c r="I61" i="10" s="1"/>
  <c r="B61" i="10"/>
  <c r="H60" i="10"/>
  <c r="I60" i="10" s="1"/>
  <c r="B60" i="10"/>
  <c r="H59" i="10"/>
  <c r="I59" i="10" s="1"/>
  <c r="B59" i="10"/>
  <c r="H58" i="10"/>
  <c r="I58" i="10" s="1"/>
  <c r="B58" i="10"/>
  <c r="H57" i="10"/>
  <c r="I57" i="10" s="1"/>
  <c r="B57" i="10"/>
  <c r="H56" i="10"/>
  <c r="I56" i="10" s="1"/>
  <c r="B56" i="10"/>
  <c r="H55" i="10"/>
  <c r="I55" i="10" s="1"/>
  <c r="B55" i="10"/>
  <c r="H54" i="10"/>
  <c r="I54" i="10" s="1"/>
  <c r="B54" i="10"/>
  <c r="H53" i="10"/>
  <c r="I53" i="10" s="1"/>
  <c r="B53" i="10"/>
  <c r="H52" i="10"/>
  <c r="I52" i="10" s="1"/>
  <c r="B52" i="10"/>
  <c r="H51" i="10"/>
  <c r="I51" i="10" s="1"/>
  <c r="B51" i="10"/>
  <c r="H50" i="10"/>
  <c r="I50" i="10" s="1"/>
  <c r="B50" i="10"/>
  <c r="H49" i="10"/>
  <c r="I49" i="10" s="1"/>
  <c r="B49" i="10"/>
  <c r="H48" i="10"/>
  <c r="I48" i="10" s="1"/>
  <c r="B48" i="10"/>
  <c r="H47" i="10"/>
  <c r="I47" i="10" s="1"/>
  <c r="B47" i="10"/>
  <c r="H46" i="10"/>
  <c r="I46" i="10" s="1"/>
  <c r="B46" i="10"/>
  <c r="H45" i="10"/>
  <c r="I45" i="10" s="1"/>
  <c r="B45" i="10"/>
  <c r="H44" i="10"/>
  <c r="I44" i="10" s="1"/>
  <c r="B44" i="10"/>
  <c r="H43" i="10"/>
  <c r="I43" i="10" s="1"/>
  <c r="B43" i="10"/>
  <c r="H42" i="10"/>
  <c r="I42" i="10" s="1"/>
  <c r="B42" i="10"/>
  <c r="H41" i="10"/>
  <c r="I41" i="10" s="1"/>
  <c r="B41" i="10"/>
  <c r="H40" i="10"/>
  <c r="I40" i="10" s="1"/>
  <c r="B40" i="10"/>
  <c r="H39" i="10"/>
  <c r="I39" i="10" s="1"/>
  <c r="B39" i="10"/>
  <c r="H38" i="10"/>
  <c r="I38" i="10" s="1"/>
  <c r="B38" i="10"/>
  <c r="H37" i="10"/>
  <c r="I37" i="10" s="1"/>
  <c r="B37" i="10"/>
  <c r="H36" i="10"/>
  <c r="I36" i="10" s="1"/>
  <c r="B36" i="10"/>
  <c r="H35" i="10"/>
  <c r="I35" i="10" s="1"/>
  <c r="B35" i="10"/>
  <c r="H34" i="10"/>
  <c r="I34" i="10" s="1"/>
  <c r="B34" i="10"/>
  <c r="H33" i="10"/>
  <c r="I33" i="10" s="1"/>
  <c r="B33" i="10"/>
  <c r="H32" i="10"/>
  <c r="I32" i="10" s="1"/>
  <c r="B32" i="10"/>
  <c r="H31" i="10"/>
  <c r="I31" i="10" s="1"/>
  <c r="B31" i="10"/>
  <c r="H30" i="10"/>
  <c r="I30" i="10" s="1"/>
  <c r="B30" i="10"/>
  <c r="H29" i="10"/>
  <c r="I29" i="10" s="1"/>
  <c r="B29" i="10"/>
  <c r="H28" i="10"/>
  <c r="I28" i="10" s="1"/>
  <c r="B28" i="10"/>
  <c r="H27" i="10"/>
  <c r="I27" i="10" s="1"/>
  <c r="B27" i="10"/>
  <c r="H26" i="10"/>
  <c r="I26" i="10" s="1"/>
  <c r="B26" i="10"/>
  <c r="H25" i="10"/>
  <c r="I25" i="10" s="1"/>
  <c r="B25" i="10"/>
  <c r="H24" i="10"/>
  <c r="I24" i="10" s="1"/>
  <c r="B24" i="10"/>
  <c r="H23" i="10"/>
  <c r="I23" i="10" s="1"/>
  <c r="B23" i="10"/>
  <c r="H22" i="10"/>
  <c r="I22" i="10" s="1"/>
  <c r="B22" i="10"/>
  <c r="H21" i="10"/>
  <c r="I21" i="10" s="1"/>
  <c r="B21" i="10"/>
  <c r="H20" i="10"/>
  <c r="I20" i="10" s="1"/>
  <c r="B20" i="10"/>
  <c r="H19" i="10"/>
  <c r="I19" i="10" s="1"/>
  <c r="B19" i="10"/>
  <c r="H18" i="10"/>
  <c r="I18" i="10" s="1"/>
  <c r="B18" i="10"/>
  <c r="H17" i="10"/>
  <c r="I17" i="10" s="1"/>
  <c r="B17" i="10"/>
  <c r="H16" i="10"/>
  <c r="I16" i="10" s="1"/>
  <c r="B16" i="10"/>
  <c r="H15" i="10"/>
  <c r="I15" i="10" s="1"/>
  <c r="B15" i="10"/>
  <c r="H14" i="10"/>
  <c r="I14" i="10" s="1"/>
  <c r="B14" i="10"/>
  <c r="H13" i="10"/>
  <c r="I13" i="10" s="1"/>
  <c r="B13" i="10"/>
  <c r="H12" i="10"/>
  <c r="I12" i="10" s="1"/>
  <c r="B12" i="10"/>
  <c r="H11" i="10"/>
  <c r="I11" i="10" s="1"/>
  <c r="B11" i="10"/>
  <c r="H10" i="10"/>
  <c r="I10" i="10" s="1"/>
  <c r="B10" i="10"/>
  <c r="H9" i="10"/>
  <c r="I9" i="10" s="1"/>
  <c r="B9" i="10"/>
  <c r="H8" i="10"/>
  <c r="I8" i="10" s="1"/>
  <c r="B8" i="10"/>
  <c r="H7" i="10"/>
  <c r="I7" i="10" s="1"/>
  <c r="B7" i="10"/>
  <c r="H6" i="10"/>
  <c r="I6" i="10" s="1"/>
  <c r="B6" i="10"/>
  <c r="H5" i="10"/>
  <c r="I5" i="10" s="1"/>
  <c r="B5" i="10"/>
  <c r="H4" i="10"/>
  <c r="I4" i="10" s="1"/>
  <c r="B4" i="10"/>
  <c r="H3" i="10"/>
  <c r="I3" i="10" s="1"/>
  <c r="B3" i="10"/>
  <c r="H2" i="10"/>
  <c r="I2" i="10" s="1"/>
  <c r="B2" i="10"/>
  <c r="B2" i="6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2" i="8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2" i="5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3" i="4"/>
  <c r="B4" i="4"/>
  <c r="B5" i="4"/>
  <c r="B6" i="4"/>
  <c r="B7" i="4"/>
  <c r="B8" i="4"/>
  <c r="B9" i="4"/>
  <c r="B10" i="4"/>
  <c r="B11" i="4"/>
  <c r="B12" i="4"/>
  <c r="B13" i="4"/>
  <c r="B14" i="4"/>
  <c r="B2" i="4"/>
  <c r="B3" i="2"/>
  <c r="B4" i="2"/>
  <c r="B5" i="2"/>
  <c r="B6" i="2"/>
  <c r="B7" i="2"/>
  <c r="B8" i="2"/>
  <c r="B9" i="2"/>
  <c r="B10" i="2"/>
  <c r="B11" i="2"/>
  <c r="B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2" i="1"/>
  <c r="B31" i="7"/>
  <c r="L31" i="7" s="1"/>
  <c r="B14" i="7"/>
  <c r="L14" i="7" s="1"/>
  <c r="B57" i="7"/>
  <c r="L57" i="7" s="1"/>
  <c r="B58" i="7"/>
  <c r="L58" i="7" s="1"/>
  <c r="B59" i="7"/>
  <c r="B60" i="7"/>
  <c r="B61" i="7"/>
  <c r="B62" i="7"/>
  <c r="L62" i="7" s="1"/>
  <c r="B33" i="7"/>
  <c r="L33" i="7" s="1"/>
  <c r="B12" i="7"/>
  <c r="B63" i="7"/>
  <c r="L63" i="7" s="1"/>
  <c r="B64" i="7"/>
  <c r="L64" i="7" s="1"/>
  <c r="B65" i="7"/>
  <c r="B28" i="7"/>
  <c r="B66" i="7"/>
  <c r="B55" i="7"/>
  <c r="L55" i="7" s="1"/>
  <c r="B13" i="7"/>
  <c r="L13" i="7" s="1"/>
  <c r="B2" i="7"/>
  <c r="L2" i="7" s="1"/>
  <c r="B15" i="7"/>
  <c r="L15" i="7" s="1"/>
  <c r="B67" i="7"/>
  <c r="L67" i="7" s="1"/>
  <c r="B68" i="7"/>
  <c r="B69" i="7"/>
  <c r="B11" i="7"/>
  <c r="B70" i="7"/>
  <c r="L70" i="7" s="1"/>
  <c r="B71" i="7"/>
  <c r="L71" i="7" s="1"/>
  <c r="B72" i="7"/>
  <c r="B16" i="7"/>
  <c r="L16" i="7" s="1"/>
  <c r="B73" i="7"/>
  <c r="L73" i="7" s="1"/>
  <c r="B40" i="7"/>
  <c r="B42" i="7"/>
  <c r="B74" i="7"/>
  <c r="H74" i="7" s="1"/>
  <c r="B46" i="7"/>
  <c r="B75" i="7"/>
  <c r="K75" i="7" s="1"/>
  <c r="B8" i="7"/>
  <c r="B76" i="7"/>
  <c r="J76" i="7" s="1"/>
  <c r="B77" i="7"/>
  <c r="B78" i="7"/>
  <c r="H78" i="7" s="1"/>
  <c r="B79" i="7"/>
  <c r="B3" i="7"/>
  <c r="H3" i="7" s="1"/>
  <c r="B80" i="7"/>
  <c r="B81" i="7"/>
  <c r="H81" i="7" s="1"/>
  <c r="B82" i="7"/>
  <c r="B83" i="7"/>
  <c r="B34" i="7"/>
  <c r="B53" i="7"/>
  <c r="H53" i="7" s="1"/>
  <c r="B84" i="7"/>
  <c r="B85" i="7"/>
  <c r="H85" i="7" s="1"/>
  <c r="B86" i="7"/>
  <c r="B37" i="7"/>
  <c r="H37" i="7" s="1"/>
  <c r="B30" i="7"/>
  <c r="B4" i="7"/>
  <c r="J4" i="7" s="1"/>
  <c r="B87" i="7"/>
  <c r="B88" i="7"/>
  <c r="H88" i="7" s="1"/>
  <c r="B89" i="7"/>
  <c r="B35" i="7"/>
  <c r="H35" i="7" s="1"/>
  <c r="B90" i="7"/>
  <c r="B23" i="7"/>
  <c r="H23" i="7" s="1"/>
  <c r="B43" i="7"/>
  <c r="B7" i="7"/>
  <c r="J7" i="7" s="1"/>
  <c r="B91" i="7"/>
  <c r="H91" i="7" s="1"/>
  <c r="B41" i="7"/>
  <c r="B92" i="7"/>
  <c r="H92" i="7" s="1"/>
  <c r="B93" i="7"/>
  <c r="B94" i="7"/>
  <c r="K94" i="7" s="1"/>
  <c r="B54" i="7"/>
  <c r="B44" i="7"/>
  <c r="J44" i="7" s="1"/>
  <c r="B39" i="7"/>
  <c r="B95" i="7"/>
  <c r="H95" i="7" s="1"/>
  <c r="B29" i="7"/>
  <c r="B96" i="7"/>
  <c r="H96" i="7" s="1"/>
  <c r="B97" i="7"/>
  <c r="B48" i="7"/>
  <c r="H48" i="7" s="1"/>
  <c r="B36" i="7"/>
  <c r="B18" i="7"/>
  <c r="B6" i="7"/>
  <c r="B25" i="7"/>
  <c r="H25" i="7" s="1"/>
  <c r="B98" i="7"/>
  <c r="B50" i="7"/>
  <c r="H50" i="7" s="1"/>
  <c r="B99" i="7"/>
  <c r="B100" i="7"/>
  <c r="K100" i="7" s="1"/>
  <c r="B20" i="7"/>
  <c r="B52" i="7"/>
  <c r="J52" i="7" s="1"/>
  <c r="B101" i="7"/>
  <c r="B102" i="7"/>
  <c r="H102" i="7" s="1"/>
  <c r="B103" i="7"/>
  <c r="B21" i="7"/>
  <c r="H21" i="7" s="1"/>
  <c r="B32" i="7"/>
  <c r="B19" i="7"/>
  <c r="H19" i="7" s="1"/>
  <c r="B104" i="7"/>
  <c r="B17" i="7"/>
  <c r="J17" i="7" s="1"/>
  <c r="B10" i="7"/>
  <c r="B5" i="7"/>
  <c r="H5" i="7" s="1"/>
  <c r="B105" i="7"/>
  <c r="B106" i="7"/>
  <c r="H106" i="7" s="1"/>
  <c r="B47" i="7"/>
  <c r="L47" i="7" s="1"/>
  <c r="K37" i="7" l="1"/>
  <c r="H100" i="7"/>
  <c r="P9" i="7"/>
  <c r="P38" i="7"/>
  <c r="K13" i="7"/>
  <c r="H94" i="7"/>
  <c r="H75" i="7"/>
  <c r="J15" i="7"/>
  <c r="P45" i="7"/>
  <c r="P26" i="7"/>
  <c r="J57" i="7"/>
  <c r="P51" i="7"/>
  <c r="P22" i="7"/>
  <c r="P27" i="7"/>
  <c r="H32" i="7"/>
  <c r="L32" i="7"/>
  <c r="H101" i="7"/>
  <c r="L101" i="7"/>
  <c r="H6" i="7"/>
  <c r="L6" i="7"/>
  <c r="H39" i="7"/>
  <c r="L39" i="7"/>
  <c r="H90" i="7"/>
  <c r="L90" i="7"/>
  <c r="H86" i="7"/>
  <c r="L86" i="7"/>
  <c r="H34" i="7"/>
  <c r="L34" i="7"/>
  <c r="H80" i="7"/>
  <c r="L80" i="7"/>
  <c r="H77" i="7"/>
  <c r="L77" i="7"/>
  <c r="H46" i="7"/>
  <c r="L46" i="7"/>
  <c r="I105" i="7"/>
  <c r="L105" i="7"/>
  <c r="I104" i="7"/>
  <c r="L104" i="7"/>
  <c r="H103" i="7"/>
  <c r="L103" i="7"/>
  <c r="I20" i="7"/>
  <c r="L20" i="7"/>
  <c r="I98" i="7"/>
  <c r="L98" i="7"/>
  <c r="I36" i="7"/>
  <c r="L36" i="7"/>
  <c r="H29" i="7"/>
  <c r="L29" i="7"/>
  <c r="H54" i="7"/>
  <c r="L54" i="7"/>
  <c r="I41" i="7"/>
  <c r="L41" i="7"/>
  <c r="H43" i="7"/>
  <c r="L43" i="7"/>
  <c r="I89" i="7"/>
  <c r="L89" i="7"/>
  <c r="H30" i="7"/>
  <c r="L30" i="7"/>
  <c r="H84" i="7"/>
  <c r="L84" i="7"/>
  <c r="H82" i="7"/>
  <c r="L82" i="7"/>
  <c r="I79" i="7"/>
  <c r="L79" i="7"/>
  <c r="H8" i="7"/>
  <c r="L8" i="7"/>
  <c r="I42" i="7"/>
  <c r="L42" i="7"/>
  <c r="H72" i="7"/>
  <c r="L72" i="7"/>
  <c r="I69" i="7"/>
  <c r="L69" i="7"/>
  <c r="H28" i="7"/>
  <c r="L28" i="7"/>
  <c r="H12" i="7"/>
  <c r="L12" i="7"/>
  <c r="H60" i="7"/>
  <c r="L60" i="7"/>
  <c r="I5" i="7"/>
  <c r="L5" i="7"/>
  <c r="I19" i="7"/>
  <c r="L19" i="7"/>
  <c r="I102" i="7"/>
  <c r="L102" i="7"/>
  <c r="I100" i="7"/>
  <c r="L100" i="7"/>
  <c r="I25" i="7"/>
  <c r="L25" i="7"/>
  <c r="I48" i="7"/>
  <c r="L48" i="7"/>
  <c r="I95" i="7"/>
  <c r="L95" i="7"/>
  <c r="I94" i="7"/>
  <c r="L94" i="7"/>
  <c r="I91" i="7"/>
  <c r="L91" i="7"/>
  <c r="I23" i="7"/>
  <c r="L23" i="7"/>
  <c r="I88" i="7"/>
  <c r="L88" i="7"/>
  <c r="I37" i="7"/>
  <c r="L37" i="7"/>
  <c r="I53" i="7"/>
  <c r="L53" i="7"/>
  <c r="I81" i="7"/>
  <c r="L81" i="7"/>
  <c r="I78" i="7"/>
  <c r="L78" i="7"/>
  <c r="I75" i="7"/>
  <c r="L75" i="7"/>
  <c r="K40" i="7"/>
  <c r="L40" i="7"/>
  <c r="K68" i="7"/>
  <c r="L68" i="7"/>
  <c r="K65" i="7"/>
  <c r="L65" i="7"/>
  <c r="K59" i="7"/>
  <c r="L59" i="7"/>
  <c r="J16" i="7"/>
  <c r="K19" i="7"/>
  <c r="K23" i="7"/>
  <c r="K71" i="7"/>
  <c r="H10" i="7"/>
  <c r="L10" i="7"/>
  <c r="H99" i="7"/>
  <c r="L99" i="7"/>
  <c r="H97" i="7"/>
  <c r="L97" i="7"/>
  <c r="H93" i="7"/>
  <c r="L93" i="7"/>
  <c r="H87" i="7"/>
  <c r="L87" i="7"/>
  <c r="H2" i="7"/>
  <c r="I106" i="7"/>
  <c r="L106" i="7"/>
  <c r="I17" i="7"/>
  <c r="L17" i="7"/>
  <c r="I21" i="7"/>
  <c r="L21" i="7"/>
  <c r="I52" i="7"/>
  <c r="L52" i="7"/>
  <c r="I50" i="7"/>
  <c r="L50" i="7"/>
  <c r="I18" i="7"/>
  <c r="L18" i="7"/>
  <c r="I96" i="7"/>
  <c r="L96" i="7"/>
  <c r="I44" i="7"/>
  <c r="L44" i="7"/>
  <c r="I92" i="7"/>
  <c r="L92" i="7"/>
  <c r="I7" i="7"/>
  <c r="L7" i="7"/>
  <c r="I35" i="7"/>
  <c r="L35" i="7"/>
  <c r="I4" i="7"/>
  <c r="L4" i="7"/>
  <c r="I85" i="7"/>
  <c r="L85" i="7"/>
  <c r="I83" i="7"/>
  <c r="L83" i="7"/>
  <c r="I3" i="7"/>
  <c r="L3" i="7"/>
  <c r="I76" i="7"/>
  <c r="L76" i="7"/>
  <c r="I74" i="7"/>
  <c r="L74" i="7"/>
  <c r="K11" i="7"/>
  <c r="L11" i="7"/>
  <c r="K66" i="7"/>
  <c r="L66" i="7"/>
  <c r="K61" i="7"/>
  <c r="L61" i="7"/>
  <c r="H17" i="7"/>
  <c r="H52" i="7"/>
  <c r="H18" i="7"/>
  <c r="H44" i="7"/>
  <c r="H7" i="7"/>
  <c r="H4" i="7"/>
  <c r="H83" i="7"/>
  <c r="H76" i="7"/>
  <c r="H14" i="7"/>
  <c r="J18" i="7"/>
  <c r="J83" i="7"/>
  <c r="J63" i="7"/>
  <c r="K48" i="7"/>
  <c r="K81" i="7"/>
  <c r="K33" i="7"/>
  <c r="I54" i="7"/>
  <c r="H105" i="7"/>
  <c r="H104" i="7"/>
  <c r="H20" i="7"/>
  <c r="H98" i="7"/>
  <c r="H36" i="7"/>
  <c r="H41" i="7"/>
  <c r="H89" i="7"/>
  <c r="H79" i="7"/>
  <c r="H42" i="7"/>
  <c r="J106" i="7"/>
  <c r="J50" i="7"/>
  <c r="J92" i="7"/>
  <c r="J85" i="7"/>
  <c r="J74" i="7"/>
  <c r="J66" i="7"/>
  <c r="K5" i="7"/>
  <c r="K25" i="7"/>
  <c r="K91" i="7"/>
  <c r="K53" i="7"/>
  <c r="I47" i="7"/>
  <c r="J47" i="7"/>
  <c r="K47" i="7"/>
  <c r="H47" i="7"/>
  <c r="G47" i="7"/>
  <c r="H69" i="7"/>
  <c r="J21" i="7"/>
  <c r="J96" i="7"/>
  <c r="J35" i="7"/>
  <c r="J3" i="7"/>
  <c r="J11" i="7"/>
  <c r="J61" i="7"/>
  <c r="K102" i="7"/>
  <c r="K95" i="7"/>
  <c r="K88" i="7"/>
  <c r="K78" i="7"/>
  <c r="J10" i="7"/>
  <c r="K10" i="7"/>
  <c r="I10" i="7"/>
  <c r="G10" i="7"/>
  <c r="J32" i="7"/>
  <c r="K32" i="7"/>
  <c r="I32" i="7"/>
  <c r="G32" i="7"/>
  <c r="J101" i="7"/>
  <c r="K101" i="7"/>
  <c r="I101" i="7"/>
  <c r="G101" i="7"/>
  <c r="J99" i="7"/>
  <c r="K99" i="7"/>
  <c r="I99" i="7"/>
  <c r="G99" i="7"/>
  <c r="J6" i="7"/>
  <c r="K6" i="7"/>
  <c r="I6" i="7"/>
  <c r="G6" i="7"/>
  <c r="J97" i="7"/>
  <c r="K97" i="7"/>
  <c r="I97" i="7"/>
  <c r="G97" i="7"/>
  <c r="J39" i="7"/>
  <c r="K39" i="7"/>
  <c r="I39" i="7"/>
  <c r="G39" i="7"/>
  <c r="J93" i="7"/>
  <c r="K93" i="7"/>
  <c r="I93" i="7"/>
  <c r="G93" i="7"/>
  <c r="J90" i="7"/>
  <c r="K90" i="7"/>
  <c r="I90" i="7"/>
  <c r="G90" i="7"/>
  <c r="J87" i="7"/>
  <c r="K87" i="7"/>
  <c r="I87" i="7"/>
  <c r="G87" i="7"/>
  <c r="J86" i="7"/>
  <c r="K86" i="7"/>
  <c r="I86" i="7"/>
  <c r="G86" i="7"/>
  <c r="J34" i="7"/>
  <c r="K34" i="7"/>
  <c r="I34" i="7"/>
  <c r="G34" i="7"/>
  <c r="J80" i="7"/>
  <c r="K80" i="7"/>
  <c r="I80" i="7"/>
  <c r="G80" i="7"/>
  <c r="J77" i="7"/>
  <c r="K77" i="7"/>
  <c r="I77" i="7"/>
  <c r="G77" i="7"/>
  <c r="J46" i="7"/>
  <c r="K46" i="7"/>
  <c r="I46" i="7"/>
  <c r="G46" i="7"/>
  <c r="J73" i="7"/>
  <c r="G73" i="7"/>
  <c r="K73" i="7"/>
  <c r="I73" i="7"/>
  <c r="J70" i="7"/>
  <c r="G70" i="7"/>
  <c r="K70" i="7"/>
  <c r="I70" i="7"/>
  <c r="J67" i="7"/>
  <c r="G67" i="7"/>
  <c r="K67" i="7"/>
  <c r="I67" i="7"/>
  <c r="J55" i="7"/>
  <c r="G55" i="7"/>
  <c r="K55" i="7"/>
  <c r="I55" i="7"/>
  <c r="J64" i="7"/>
  <c r="G64" i="7"/>
  <c r="K64" i="7"/>
  <c r="I64" i="7"/>
  <c r="J62" i="7"/>
  <c r="G62" i="7"/>
  <c r="K62" i="7"/>
  <c r="I62" i="7"/>
  <c r="J58" i="7"/>
  <c r="G58" i="7"/>
  <c r="K58" i="7"/>
  <c r="I58" i="7"/>
  <c r="H70" i="7"/>
  <c r="H55" i="7"/>
  <c r="H62" i="7"/>
  <c r="K105" i="7"/>
  <c r="J105" i="7"/>
  <c r="G105" i="7"/>
  <c r="K104" i="7"/>
  <c r="J104" i="7"/>
  <c r="G104" i="7"/>
  <c r="K103" i="7"/>
  <c r="J103" i="7"/>
  <c r="G103" i="7"/>
  <c r="K20" i="7"/>
  <c r="J20" i="7"/>
  <c r="G20" i="7"/>
  <c r="K98" i="7"/>
  <c r="J98" i="7"/>
  <c r="G98" i="7"/>
  <c r="K36" i="7"/>
  <c r="J36" i="7"/>
  <c r="G36" i="7"/>
  <c r="K29" i="7"/>
  <c r="J29" i="7"/>
  <c r="G29" i="7"/>
  <c r="K54" i="7"/>
  <c r="J54" i="7"/>
  <c r="G54" i="7"/>
  <c r="K41" i="7"/>
  <c r="J41" i="7"/>
  <c r="G41" i="7"/>
  <c r="K43" i="7"/>
  <c r="J43" i="7"/>
  <c r="G43" i="7"/>
  <c r="I43" i="7"/>
  <c r="K89" i="7"/>
  <c r="J89" i="7"/>
  <c r="G89" i="7"/>
  <c r="K30" i="7"/>
  <c r="J30" i="7"/>
  <c r="G30" i="7"/>
  <c r="I30" i="7"/>
  <c r="K84" i="7"/>
  <c r="J84" i="7"/>
  <c r="G84" i="7"/>
  <c r="K82" i="7"/>
  <c r="J82" i="7"/>
  <c r="G82" i="7"/>
  <c r="I82" i="7"/>
  <c r="K79" i="7"/>
  <c r="J79" i="7"/>
  <c r="G79" i="7"/>
  <c r="K8" i="7"/>
  <c r="J8" i="7"/>
  <c r="G8" i="7"/>
  <c r="I8" i="7"/>
  <c r="K42" i="7"/>
  <c r="G42" i="7"/>
  <c r="J42" i="7"/>
  <c r="K72" i="7"/>
  <c r="G72" i="7"/>
  <c r="J72" i="7"/>
  <c r="I72" i="7"/>
  <c r="K69" i="7"/>
  <c r="G69" i="7"/>
  <c r="J69" i="7"/>
  <c r="K2" i="7"/>
  <c r="G2" i="7"/>
  <c r="J2" i="7"/>
  <c r="I2" i="7"/>
  <c r="K28" i="7"/>
  <c r="G28" i="7"/>
  <c r="J28" i="7"/>
  <c r="K12" i="7"/>
  <c r="G12" i="7"/>
  <c r="J12" i="7"/>
  <c r="I12" i="7"/>
  <c r="K60" i="7"/>
  <c r="G60" i="7"/>
  <c r="J60" i="7"/>
  <c r="I60" i="7"/>
  <c r="K14" i="7"/>
  <c r="G14" i="7"/>
  <c r="J14" i="7"/>
  <c r="I14" i="7"/>
  <c r="H73" i="7"/>
  <c r="H67" i="7"/>
  <c r="H64" i="7"/>
  <c r="H58" i="7"/>
  <c r="I103" i="7"/>
  <c r="I29" i="7"/>
  <c r="I84" i="7"/>
  <c r="I28" i="7"/>
  <c r="I40" i="7"/>
  <c r="G40" i="7"/>
  <c r="I71" i="7"/>
  <c r="G71" i="7"/>
  <c r="I68" i="7"/>
  <c r="G68" i="7"/>
  <c r="I13" i="7"/>
  <c r="G13" i="7"/>
  <c r="I65" i="7"/>
  <c r="G65" i="7"/>
  <c r="I33" i="7"/>
  <c r="G33" i="7"/>
  <c r="I59" i="7"/>
  <c r="G59" i="7"/>
  <c r="H31" i="7"/>
  <c r="I31" i="7"/>
  <c r="J31" i="7"/>
  <c r="K31" i="7"/>
  <c r="H40" i="7"/>
  <c r="H71" i="7"/>
  <c r="H68" i="7"/>
  <c r="H13" i="7"/>
  <c r="H65" i="7"/>
  <c r="H33" i="7"/>
  <c r="H59" i="7"/>
  <c r="G31" i="7"/>
  <c r="J19" i="7"/>
  <c r="J100" i="7"/>
  <c r="J48" i="7"/>
  <c r="J94" i="7"/>
  <c r="J23" i="7"/>
  <c r="J37" i="7"/>
  <c r="J81" i="7"/>
  <c r="J75" i="7"/>
  <c r="J71" i="7"/>
  <c r="J13" i="7"/>
  <c r="J33" i="7"/>
  <c r="K106" i="7"/>
  <c r="K21" i="7"/>
  <c r="K50" i="7"/>
  <c r="K96" i="7"/>
  <c r="K92" i="7"/>
  <c r="K35" i="7"/>
  <c r="K85" i="7"/>
  <c r="K3" i="7"/>
  <c r="K74" i="7"/>
  <c r="I16" i="7"/>
  <c r="G16" i="7"/>
  <c r="I11" i="7"/>
  <c r="G11" i="7"/>
  <c r="I15" i="7"/>
  <c r="G15" i="7"/>
  <c r="I66" i="7"/>
  <c r="G66" i="7"/>
  <c r="I63" i="7"/>
  <c r="G63" i="7"/>
  <c r="I61" i="7"/>
  <c r="G61" i="7"/>
  <c r="I57" i="7"/>
  <c r="G57" i="7"/>
  <c r="G106" i="7"/>
  <c r="G5" i="7"/>
  <c r="G17" i="7"/>
  <c r="G19" i="7"/>
  <c r="G21" i="7"/>
  <c r="G102" i="7"/>
  <c r="G52" i="7"/>
  <c r="G100" i="7"/>
  <c r="G50" i="7"/>
  <c r="G25" i="7"/>
  <c r="G18" i="7"/>
  <c r="G48" i="7"/>
  <c r="G96" i="7"/>
  <c r="G95" i="7"/>
  <c r="G44" i="7"/>
  <c r="G94" i="7"/>
  <c r="G92" i="7"/>
  <c r="G91" i="7"/>
  <c r="G7" i="7"/>
  <c r="G23" i="7"/>
  <c r="G35" i="7"/>
  <c r="G88" i="7"/>
  <c r="G4" i="7"/>
  <c r="G37" i="7"/>
  <c r="G85" i="7"/>
  <c r="G53" i="7"/>
  <c r="G83" i="7"/>
  <c r="G81" i="7"/>
  <c r="G3" i="7"/>
  <c r="G78" i="7"/>
  <c r="G76" i="7"/>
  <c r="G75" i="7"/>
  <c r="G74" i="7"/>
  <c r="H16" i="7"/>
  <c r="H11" i="7"/>
  <c r="H15" i="7"/>
  <c r="H66" i="7"/>
  <c r="H63" i="7"/>
  <c r="H61" i="7"/>
  <c r="H57" i="7"/>
  <c r="J5" i="7"/>
  <c r="J102" i="7"/>
  <c r="J25" i="7"/>
  <c r="J95" i="7"/>
  <c r="J91" i="7"/>
  <c r="J88" i="7"/>
  <c r="J53" i="7"/>
  <c r="J78" i="7"/>
  <c r="J40" i="7"/>
  <c r="J68" i="7"/>
  <c r="J65" i="7"/>
  <c r="J59" i="7"/>
  <c r="K17" i="7"/>
  <c r="K52" i="7"/>
  <c r="K18" i="7"/>
  <c r="K44" i="7"/>
  <c r="K7" i="7"/>
  <c r="K4" i="7"/>
  <c r="K83" i="7"/>
  <c r="K76" i="7"/>
  <c r="K16" i="7"/>
  <c r="K15" i="7"/>
  <c r="K63" i="7"/>
  <c r="K57" i="7"/>
  <c r="H49" i="5"/>
  <c r="I49" i="5" s="1"/>
  <c r="H51" i="5"/>
  <c r="I51" i="5" s="1"/>
  <c r="H47" i="5"/>
  <c r="I47" i="5" s="1"/>
  <c r="H50" i="5"/>
  <c r="I50" i="5" s="1"/>
  <c r="H54" i="5"/>
  <c r="I54" i="5" s="1"/>
  <c r="H57" i="5"/>
  <c r="I57" i="5" s="1"/>
  <c r="H59" i="5"/>
  <c r="I59" i="5" s="1"/>
  <c r="H58" i="5"/>
  <c r="I58" i="5" s="1"/>
  <c r="H55" i="5"/>
  <c r="I55" i="5" s="1"/>
  <c r="H60" i="5"/>
  <c r="I60" i="5" s="1"/>
  <c r="H63" i="5"/>
  <c r="I63" i="5" s="1"/>
  <c r="H62" i="5"/>
  <c r="I62" i="5" s="1"/>
  <c r="H64" i="5"/>
  <c r="I64" i="5" s="1"/>
  <c r="H2" i="5"/>
  <c r="I2" i="5" s="1"/>
  <c r="H12" i="5"/>
  <c r="I12" i="5" s="1"/>
  <c r="H14" i="5"/>
  <c r="I14" i="5" s="1"/>
  <c r="H15" i="5"/>
  <c r="I15" i="5" s="1"/>
  <c r="H25" i="5"/>
  <c r="I25" i="5" s="1"/>
  <c r="H38" i="5"/>
  <c r="I38" i="5" s="1"/>
  <c r="H45" i="5"/>
  <c r="I45" i="5" s="1"/>
  <c r="H52" i="5"/>
  <c r="I52" i="5" s="1"/>
  <c r="H53" i="5"/>
  <c r="I53" i="5" s="1"/>
  <c r="H48" i="5"/>
  <c r="I48" i="5" s="1"/>
  <c r="H56" i="5"/>
  <c r="I56" i="5" s="1"/>
  <c r="H3" i="5"/>
  <c r="I3" i="5" s="1"/>
  <c r="H6" i="5"/>
  <c r="I6" i="5" s="1"/>
  <c r="H11" i="5"/>
  <c r="I11" i="5" s="1"/>
  <c r="H18" i="5"/>
  <c r="I18" i="5" s="1"/>
  <c r="H17" i="5"/>
  <c r="I17" i="5" s="1"/>
  <c r="H29" i="5"/>
  <c r="I29" i="5" s="1"/>
  <c r="H24" i="5"/>
  <c r="I24" i="5" s="1"/>
  <c r="H26" i="5"/>
  <c r="I26" i="5" s="1"/>
  <c r="H36" i="5"/>
  <c r="I36" i="5" s="1"/>
  <c r="H46" i="5"/>
  <c r="I46" i="5" s="1"/>
  <c r="H41" i="5"/>
  <c r="I41" i="5" s="1"/>
  <c r="H61" i="5"/>
  <c r="I61" i="5" s="1"/>
  <c r="H20" i="5"/>
  <c r="I20" i="5" s="1"/>
  <c r="H42" i="5"/>
  <c r="I42" i="5" s="1"/>
  <c r="I8" i="6"/>
  <c r="I2" i="6"/>
  <c r="G3" i="6"/>
  <c r="J3" i="6" s="1"/>
  <c r="G9" i="6"/>
  <c r="J9" i="6" s="1"/>
  <c r="G6" i="6"/>
  <c r="J6" i="6" s="1"/>
  <c r="G5" i="6"/>
  <c r="J5" i="6" s="1"/>
  <c r="G12" i="6"/>
  <c r="J12" i="6" s="1"/>
  <c r="G10" i="6"/>
  <c r="J10" i="6" s="1"/>
  <c r="G13" i="6"/>
  <c r="J13" i="6" s="1"/>
  <c r="G7" i="6"/>
  <c r="J7" i="6" s="1"/>
  <c r="G14" i="6"/>
  <c r="J14" i="6" s="1"/>
  <c r="G4" i="6"/>
  <c r="J4" i="6" s="1"/>
  <c r="G15" i="6"/>
  <c r="J15" i="6" s="1"/>
  <c r="G16" i="6"/>
  <c r="J16" i="6" s="1"/>
  <c r="G8" i="6"/>
  <c r="J8" i="6" s="1"/>
  <c r="G2" i="6"/>
  <c r="J2" i="6" s="1"/>
  <c r="G11" i="6"/>
  <c r="J11" i="6" s="1"/>
  <c r="I3" i="6"/>
  <c r="I9" i="6"/>
  <c r="I6" i="6"/>
  <c r="I5" i="6"/>
  <c r="I12" i="6"/>
  <c r="I10" i="6"/>
  <c r="I13" i="6"/>
  <c r="I7" i="6"/>
  <c r="I14" i="6"/>
  <c r="I4" i="6"/>
  <c r="I15" i="6"/>
  <c r="I16" i="6"/>
  <c r="I11" i="6"/>
  <c r="H37" i="5"/>
  <c r="I37" i="5" s="1"/>
  <c r="H22" i="5"/>
  <c r="I22" i="5" s="1"/>
  <c r="H40" i="5"/>
  <c r="I40" i="5" s="1"/>
  <c r="H39" i="5"/>
  <c r="I39" i="5" s="1"/>
  <c r="H34" i="5"/>
  <c r="I34" i="5" s="1"/>
  <c r="H33" i="5"/>
  <c r="I33" i="5" s="1"/>
  <c r="H32" i="5"/>
  <c r="I32" i="5" s="1"/>
  <c r="H23" i="5"/>
  <c r="I23" i="5" s="1"/>
  <c r="H28" i="5"/>
  <c r="I28" i="5" s="1"/>
  <c r="H10" i="5"/>
  <c r="I10" i="5" s="1"/>
  <c r="H19" i="5"/>
  <c r="I19" i="5" s="1"/>
  <c r="H5" i="5"/>
  <c r="I5" i="5" s="1"/>
  <c r="H9" i="5"/>
  <c r="I9" i="5" s="1"/>
  <c r="H7" i="5"/>
  <c r="I7" i="5" s="1"/>
  <c r="H43" i="5"/>
  <c r="I43" i="5" s="1"/>
  <c r="H35" i="5"/>
  <c r="I35" i="5" s="1"/>
  <c r="H44" i="5"/>
  <c r="I44" i="5" s="1"/>
  <c r="H31" i="5"/>
  <c r="I31" i="5" s="1"/>
  <c r="H30" i="5"/>
  <c r="I30" i="5" s="1"/>
  <c r="H27" i="5"/>
  <c r="I27" i="5" s="1"/>
  <c r="H21" i="5"/>
  <c r="I21" i="5" s="1"/>
  <c r="H16" i="5"/>
  <c r="I16" i="5" s="1"/>
  <c r="H13" i="5"/>
  <c r="I13" i="5" s="1"/>
  <c r="H8" i="5"/>
  <c r="I8" i="5" s="1"/>
  <c r="H4" i="5"/>
  <c r="I4" i="5" s="1"/>
  <c r="H11" i="4"/>
  <c r="I11" i="4" s="1"/>
  <c r="H6" i="4"/>
  <c r="I6" i="4" s="1"/>
  <c r="H10" i="4"/>
  <c r="I10" i="4" s="1"/>
  <c r="H12" i="4"/>
  <c r="I12" i="4" s="1"/>
  <c r="H13" i="4"/>
  <c r="I13" i="4" s="1"/>
  <c r="H14" i="4"/>
  <c r="I14" i="4" s="1"/>
  <c r="H5" i="4"/>
  <c r="I5" i="4" s="1"/>
  <c r="H7" i="4"/>
  <c r="I7" i="4" s="1"/>
  <c r="H8" i="4"/>
  <c r="I8" i="4" s="1"/>
  <c r="H9" i="4"/>
  <c r="I9" i="4" s="1"/>
  <c r="H4" i="4"/>
  <c r="I4" i="4" s="1"/>
  <c r="H2" i="4"/>
  <c r="I2" i="4" s="1"/>
  <c r="H3" i="4"/>
  <c r="I3" i="4" s="1"/>
  <c r="H9" i="2"/>
  <c r="I9" i="2" s="1"/>
  <c r="H7" i="2"/>
  <c r="I7" i="2" s="1"/>
  <c r="H4" i="2"/>
  <c r="I4" i="2" s="1"/>
  <c r="H11" i="2"/>
  <c r="I11" i="2" s="1"/>
  <c r="H8" i="2"/>
  <c r="I8" i="2" s="1"/>
  <c r="H3" i="2"/>
  <c r="I3" i="2" s="1"/>
  <c r="H10" i="2"/>
  <c r="I10" i="2" s="1"/>
  <c r="H5" i="2"/>
  <c r="I5" i="2" s="1"/>
  <c r="H6" i="2"/>
  <c r="I6" i="2" s="1"/>
  <c r="H2" i="2"/>
  <c r="I2" i="2" s="1"/>
  <c r="P75" i="7" l="1"/>
  <c r="P81" i="7"/>
  <c r="P37" i="7"/>
  <c r="P23" i="7"/>
  <c r="P94" i="7"/>
  <c r="P48" i="7"/>
  <c r="P100" i="7"/>
  <c r="P19" i="7"/>
  <c r="P63" i="7"/>
  <c r="P16" i="7"/>
  <c r="P69" i="7"/>
  <c r="P72" i="7"/>
  <c r="P84" i="7"/>
  <c r="P30" i="7"/>
  <c r="P29" i="7"/>
  <c r="P103" i="7"/>
  <c r="P46" i="7"/>
  <c r="P77" i="7"/>
  <c r="P80" i="7"/>
  <c r="P34" i="7"/>
  <c r="P86" i="7"/>
  <c r="P87" i="7"/>
  <c r="P90" i="7"/>
  <c r="P93" i="7"/>
  <c r="P39" i="7"/>
  <c r="P97" i="7"/>
  <c r="P6" i="7"/>
  <c r="P99" i="7"/>
  <c r="P101" i="7"/>
  <c r="P32" i="7"/>
  <c r="P10" i="7"/>
  <c r="P7" i="7"/>
  <c r="P17" i="7"/>
  <c r="P53" i="7"/>
  <c r="P91" i="7"/>
  <c r="P25" i="7"/>
  <c r="P5" i="7"/>
  <c r="P61" i="7"/>
  <c r="P66" i="7"/>
  <c r="P11" i="7"/>
  <c r="P65" i="7"/>
  <c r="P40" i="7"/>
  <c r="P57" i="7"/>
  <c r="P15" i="7"/>
  <c r="P13" i="7"/>
  <c r="P76" i="7"/>
  <c r="P83" i="7"/>
  <c r="P4" i="7"/>
  <c r="P44" i="7"/>
  <c r="P18" i="7"/>
  <c r="P52" i="7"/>
  <c r="P28" i="7"/>
  <c r="P2" i="7"/>
  <c r="P79" i="7"/>
  <c r="P82" i="7"/>
  <c r="P54" i="7"/>
  <c r="P20" i="7"/>
  <c r="P33" i="7"/>
  <c r="P71" i="7"/>
  <c r="P78" i="7"/>
  <c r="P88" i="7"/>
  <c r="P95" i="7"/>
  <c r="P102" i="7"/>
  <c r="P31" i="7"/>
  <c r="P59" i="7"/>
  <c r="P68" i="7"/>
  <c r="P14" i="7"/>
  <c r="P60" i="7"/>
  <c r="P12" i="7"/>
  <c r="P8" i="7"/>
  <c r="P41" i="7"/>
  <c r="P98" i="7"/>
  <c r="P105" i="7"/>
  <c r="P58" i="7"/>
  <c r="P62" i="7"/>
  <c r="P64" i="7"/>
  <c r="P55" i="7"/>
  <c r="P67" i="7"/>
  <c r="P70" i="7"/>
  <c r="P73" i="7"/>
  <c r="P74" i="7"/>
  <c r="P3" i="7"/>
  <c r="P85" i="7"/>
  <c r="P35" i="7"/>
  <c r="P92" i="7"/>
  <c r="P96" i="7"/>
  <c r="P50" i="7"/>
  <c r="P21" i="7"/>
  <c r="P106" i="7"/>
  <c r="P42" i="7"/>
  <c r="P89" i="7"/>
  <c r="P43" i="7"/>
  <c r="P36" i="7"/>
  <c r="P104" i="7"/>
  <c r="Q2" i="7"/>
  <c r="P47" i="7"/>
  <c r="K7" i="6"/>
  <c r="K16" i="6"/>
  <c r="K5" i="6"/>
  <c r="K8" i="6"/>
  <c r="K13" i="6"/>
  <c r="K4" i="6"/>
  <c r="K10" i="6"/>
  <c r="K9" i="6"/>
  <c r="K15" i="6"/>
  <c r="K6" i="6"/>
  <c r="K11" i="6"/>
  <c r="K14" i="6"/>
  <c r="K12" i="6"/>
  <c r="K3" i="6"/>
  <c r="K2" i="6"/>
  <c r="H13" i="1"/>
  <c r="I13" i="1" s="1"/>
  <c r="H11" i="1"/>
  <c r="I11" i="1" s="1"/>
  <c r="H17" i="1"/>
  <c r="I17" i="1" s="1"/>
  <c r="H22" i="1"/>
  <c r="I22" i="1" s="1"/>
  <c r="H16" i="1"/>
  <c r="I16" i="1" s="1"/>
  <c r="H23" i="1"/>
  <c r="I23" i="1" s="1"/>
  <c r="H20" i="1"/>
  <c r="I20" i="1" s="1"/>
  <c r="H27" i="1"/>
  <c r="I27" i="1" s="1"/>
  <c r="H28" i="1"/>
  <c r="I28" i="1" s="1"/>
  <c r="H33" i="1"/>
  <c r="I33" i="1" s="1"/>
  <c r="H34" i="1"/>
  <c r="I34" i="1" s="1"/>
  <c r="H37" i="1"/>
  <c r="I37" i="1" s="1"/>
  <c r="H38" i="1"/>
  <c r="I38" i="1" s="1"/>
  <c r="H40" i="1"/>
  <c r="I40" i="1" s="1"/>
  <c r="H2" i="1"/>
  <c r="I2" i="1" s="1"/>
  <c r="H5" i="1"/>
  <c r="I5" i="1" s="1"/>
  <c r="H6" i="1"/>
  <c r="I6" i="1" s="1"/>
  <c r="H12" i="1"/>
  <c r="I12" i="1" s="1"/>
  <c r="H18" i="1"/>
  <c r="I18" i="1" s="1"/>
  <c r="H14" i="1"/>
  <c r="I14" i="1" s="1"/>
  <c r="H15" i="1"/>
  <c r="I15" i="1" s="1"/>
  <c r="H10" i="1"/>
  <c r="I10" i="1" s="1"/>
  <c r="H19" i="1"/>
  <c r="I19" i="1" s="1"/>
  <c r="H29" i="1"/>
  <c r="I29" i="1" s="1"/>
  <c r="H26" i="1"/>
  <c r="I26" i="1" s="1"/>
  <c r="H25" i="1"/>
  <c r="I25" i="1" s="1"/>
  <c r="H31" i="1"/>
  <c r="I31" i="1" s="1"/>
  <c r="H24" i="1"/>
  <c r="I24" i="1" s="1"/>
  <c r="H32" i="1"/>
  <c r="I32" i="1" s="1"/>
  <c r="H36" i="1"/>
  <c r="I36" i="1" s="1"/>
  <c r="H39" i="1"/>
  <c r="I39" i="1" s="1"/>
  <c r="H3" i="1"/>
  <c r="I3" i="1" s="1"/>
  <c r="H4" i="1"/>
  <c r="I4" i="1" s="1"/>
  <c r="H8" i="1"/>
  <c r="I8" i="1" s="1"/>
  <c r="H9" i="1"/>
  <c r="I9" i="1" s="1"/>
  <c r="H30" i="1"/>
  <c r="I30" i="1" s="1"/>
  <c r="H35" i="1"/>
  <c r="I35" i="1" s="1"/>
  <c r="H21" i="1"/>
  <c r="I21" i="1" s="1"/>
  <c r="H7" i="1"/>
  <c r="I7" i="1" s="1"/>
</calcChain>
</file>

<file path=xl/sharedStrings.xml><?xml version="1.0" encoding="utf-8"?>
<sst xmlns="http://schemas.openxmlformats.org/spreadsheetml/2006/main" count="1563" uniqueCount="357">
  <si>
    <t>BALÁŽ</t>
  </si>
  <si>
    <t>Roman</t>
  </si>
  <si>
    <t>Baláž Extreme Team Ostrava</t>
  </si>
  <si>
    <t>ZÁTOPEK</t>
  </si>
  <si>
    <t>Stanislav</t>
  </si>
  <si>
    <t>AK E. Zátopka Kopřivnice</t>
  </si>
  <si>
    <t>RÝDL</t>
  </si>
  <si>
    <t>Pavel</t>
  </si>
  <si>
    <t>Studénka</t>
  </si>
  <si>
    <t>HANKE</t>
  </si>
  <si>
    <t>David</t>
  </si>
  <si>
    <t>HARTIG</t>
  </si>
  <si>
    <t>SK Šafrata Bohumín</t>
  </si>
  <si>
    <t>BAAR</t>
  </si>
  <si>
    <t>Martin</t>
  </si>
  <si>
    <t>Sportique</t>
  </si>
  <si>
    <t>HRNČÍŘ</t>
  </si>
  <si>
    <t>MRKLOVSKÝ</t>
  </si>
  <si>
    <t>Petr</t>
  </si>
  <si>
    <t>CHÝLEK</t>
  </si>
  <si>
    <t>Patrik</t>
  </si>
  <si>
    <t>Continental Frenštát</t>
  </si>
  <si>
    <t>BAŽANOWSKI</t>
  </si>
  <si>
    <t>Rostislav</t>
  </si>
  <si>
    <t>MK Seitl Ostrava</t>
  </si>
  <si>
    <t>BORTEL</t>
  </si>
  <si>
    <t>Jiří</t>
  </si>
  <si>
    <t>SK Salith Sumtex</t>
  </si>
  <si>
    <t>HARVEY</t>
  </si>
  <si>
    <t>Kevin</t>
  </si>
  <si>
    <t>Nový Jičín</t>
  </si>
  <si>
    <t>ŠABLATURA</t>
  </si>
  <si>
    <t>Mniší</t>
  </si>
  <si>
    <t>MACH</t>
  </si>
  <si>
    <t>Tým dědy Jindry</t>
  </si>
  <si>
    <t>VELEBA</t>
  </si>
  <si>
    <t>TK Příbor</t>
  </si>
  <si>
    <t>ŠKRABÁNEK</t>
  </si>
  <si>
    <t>COLLEN</t>
  </si>
  <si>
    <t>Malcolm</t>
  </si>
  <si>
    <t>Tým GB Ostrava</t>
  </si>
  <si>
    <t>KELLER</t>
  </si>
  <si>
    <t>Antonín</t>
  </si>
  <si>
    <t>Orel Veřovice</t>
  </si>
  <si>
    <t>MINÁŘ</t>
  </si>
  <si>
    <t>Oldřich</t>
  </si>
  <si>
    <t>Hodslavice</t>
  </si>
  <si>
    <t>NEDOMA</t>
  </si>
  <si>
    <t>Ivo</t>
  </si>
  <si>
    <t>Příbor</t>
  </si>
  <si>
    <t>ŠVIHEL</t>
  </si>
  <si>
    <t>Miroslav</t>
  </si>
  <si>
    <t>BS Slopné</t>
  </si>
  <si>
    <t>KAMENEC</t>
  </si>
  <si>
    <t>Ivan</t>
  </si>
  <si>
    <t>Valachiarun.cz</t>
  </si>
  <si>
    <t>GROMUS</t>
  </si>
  <si>
    <t>Vivat Sport</t>
  </si>
  <si>
    <t>ŠNEVAJS</t>
  </si>
  <si>
    <t>Radomír</t>
  </si>
  <si>
    <t>KHB Radegast</t>
  </si>
  <si>
    <t>KRUPA</t>
  </si>
  <si>
    <t>Lubomír</t>
  </si>
  <si>
    <t>Janovice Bystré</t>
  </si>
  <si>
    <t>RYŠAVÝ</t>
  </si>
  <si>
    <t>SK OB Ostrava</t>
  </si>
  <si>
    <t>DVOŘÁK</t>
  </si>
  <si>
    <t>Ladislav</t>
  </si>
  <si>
    <t>Ostrava</t>
  </si>
  <si>
    <t>NEUWIRTH</t>
  </si>
  <si>
    <t>Alexandr</t>
  </si>
  <si>
    <t>KOLAŘÍK</t>
  </si>
  <si>
    <t>Alois</t>
  </si>
  <si>
    <t>KONTÚR</t>
  </si>
  <si>
    <t>Milan</t>
  </si>
  <si>
    <t>SK Valašského království</t>
  </si>
  <si>
    <t>LYSÁK</t>
  </si>
  <si>
    <t>Radim</t>
  </si>
  <si>
    <t>SVITÁK</t>
  </si>
  <si>
    <t>VYNIKAL</t>
  </si>
  <si>
    <t>Bedřich</t>
  </si>
  <si>
    <t>AVA</t>
  </si>
  <si>
    <t>KVITA</t>
  </si>
  <si>
    <t>SMOLA</t>
  </si>
  <si>
    <t>Josef</t>
  </si>
  <si>
    <t>NAVARA</t>
  </si>
  <si>
    <t>MÍSTECKÝ</t>
  </si>
  <si>
    <t>Eduard</t>
  </si>
  <si>
    <t>TJ Sokol Bynina</t>
  </si>
  <si>
    <t>TSAMETIS</t>
  </si>
  <si>
    <t>Nikolaos</t>
  </si>
  <si>
    <t>SAK Ložiska Karviná</t>
  </si>
  <si>
    <t>3000m</t>
  </si>
  <si>
    <t>WAVA</t>
  </si>
  <si>
    <t>5000m</t>
  </si>
  <si>
    <t>10 km</t>
  </si>
  <si>
    <t>15 km</t>
  </si>
  <si>
    <t>20 km</t>
  </si>
  <si>
    <t>1/2M</t>
  </si>
  <si>
    <t>příjmení</t>
  </si>
  <si>
    <t>jméno</t>
  </si>
  <si>
    <t>rok. nar.</t>
  </si>
  <si>
    <t>klub/město</t>
  </si>
  <si>
    <t>čas</t>
  </si>
  <si>
    <t>čas-přepočet</t>
  </si>
  <si>
    <t>věk</t>
  </si>
  <si>
    <t>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</si>
  <si>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</si>
  <si>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</si>
  <si>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</si>
  <si>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</si>
  <si>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</si>
  <si>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</si>
  <si>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</si>
  <si>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</si>
  <si>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</si>
  <si>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</si>
  <si>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</si>
  <si>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</si>
  <si>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</si>
  <si>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</si>
  <si>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</si>
  <si>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</si>
  <si>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</si>
  <si>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</si>
  <si>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</si>
  <si>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</si>
  <si>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</si>
  <si>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</si>
  <si>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</si>
  <si>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</si>
  <si>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</si>
  <si>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</si>
  <si>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</si>
  <si>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</si>
  <si>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</si>
  <si>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</si>
  <si>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</si>
  <si>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</si>
  <si>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</si>
  <si>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</si>
  <si>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</si>
  <si>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</si>
  <si>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</si>
  <si>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</si>
  <si>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</si>
  <si>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poř.</t>
  </si>
  <si>
    <t>2000m CH</t>
  </si>
  <si>
    <t>červený kámen</t>
  </si>
  <si>
    <t>rozhledna</t>
  </si>
  <si>
    <t>Šafrata Bohumín</t>
  </si>
  <si>
    <t>ŠKAPA</t>
  </si>
  <si>
    <t>Marek</t>
  </si>
  <si>
    <t>X-AIR Ostrava</t>
  </si>
  <si>
    <t>GROŠ</t>
  </si>
  <si>
    <t>Štefan</t>
  </si>
  <si>
    <t>PŘÍVĚTIVÝ</t>
  </si>
  <si>
    <t>JELÍNEK</t>
  </si>
  <si>
    <t>PAVLÍK</t>
  </si>
  <si>
    <t>Vít</t>
  </si>
  <si>
    <t>Galaxy Hranice</t>
  </si>
  <si>
    <t>SKÝPALA</t>
  </si>
  <si>
    <t>Karel</t>
  </si>
  <si>
    <t>Frenštát p. R.</t>
  </si>
  <si>
    <t>KOCUREK</t>
  </si>
  <si>
    <t>Igor</t>
  </si>
  <si>
    <t>Štramberk</t>
  </si>
  <si>
    <t>ŠAMÁNEK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</si>
  <si>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</si>
  <si>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</si>
  <si>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</si>
  <si>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</si>
  <si>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</si>
  <si>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</si>
  <si>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</si>
  <si>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</si>
  <si>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</si>
  <si>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</si>
  <si>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</si>
  <si>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</si>
  <si>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</si>
  <si>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</si>
  <si>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</si>
  <si>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</si>
  <si>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</si>
  <si>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</si>
  <si>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</si>
  <si>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</si>
  <si>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</si>
  <si>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</si>
  <si>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</si>
  <si>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</si>
  <si>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Jindřich</t>
  </si>
  <si>
    <t>Tomáš</t>
  </si>
  <si>
    <t>Vilém</t>
  </si>
  <si>
    <t>Mojmír</t>
  </si>
  <si>
    <t>BK SAK Karviná</t>
  </si>
  <si>
    <t>Lidečko</t>
  </si>
  <si>
    <t>Brno</t>
  </si>
  <si>
    <t>Liudgeřovice</t>
  </si>
  <si>
    <t>Klimkovice</t>
  </si>
  <si>
    <t>SSK Vítkovice</t>
  </si>
  <si>
    <t>SBD Energetik Rybnik</t>
  </si>
  <si>
    <t>Kopřivnice</t>
  </si>
  <si>
    <t>Jan</t>
  </si>
  <si>
    <t>Alfons</t>
  </si>
  <si>
    <t>Václav</t>
  </si>
  <si>
    <t>Janusz</t>
  </si>
  <si>
    <t>LKS "ZRYW" Rudnik</t>
  </si>
  <si>
    <t>Pietrovice Wielkie</t>
  </si>
  <si>
    <t>Frenštát</t>
  </si>
  <si>
    <t>PJR Frenštát p.R.</t>
  </si>
  <si>
    <t>5000m CH</t>
  </si>
  <si>
    <t>bonus vrchy</t>
  </si>
  <si>
    <t>čas 1</t>
  </si>
  <si>
    <t>čas 2</t>
  </si>
  <si>
    <t>součet
časů</t>
  </si>
  <si>
    <t>čas
přepočet</t>
  </si>
  <si>
    <t>Tomasz</t>
  </si>
  <si>
    <t>Daniel</t>
  </si>
  <si>
    <t>Ireneusz</t>
  </si>
  <si>
    <t>Dalibor</t>
  </si>
  <si>
    <t>Adam</t>
  </si>
  <si>
    <t>Zbyněk</t>
  </si>
  <si>
    <t>Henrych</t>
  </si>
  <si>
    <t>Robert</t>
  </si>
  <si>
    <t>Radek</t>
  </si>
  <si>
    <t>Grzegorz</t>
  </si>
  <si>
    <t>MKS Centrum Dzengielov</t>
  </si>
  <si>
    <t>Pepa team FM</t>
  </si>
  <si>
    <t>VZS Ostrava</t>
  </si>
  <si>
    <t>Chuchelna</t>
  </si>
  <si>
    <t>KS Grift ketsch</t>
  </si>
  <si>
    <t>Baláž EXTREME-TEAM Ostrava</t>
  </si>
  <si>
    <t>Púchov</t>
  </si>
  <si>
    <t>ŠATRATA BOHUMÍN</t>
  </si>
  <si>
    <t>Orlová 74/74 team</t>
  </si>
  <si>
    <t>Multip Nový Jičín</t>
  </si>
  <si>
    <t>Forman</t>
  </si>
  <si>
    <t>Frýdek-Místek</t>
  </si>
  <si>
    <t>lepus.cz</t>
  </si>
  <si>
    <t>Orli Ostrava</t>
  </si>
  <si>
    <t>Hranice na Moravě</t>
  </si>
  <si>
    <t>Ludgeřovice</t>
  </si>
  <si>
    <t>Novojícký kotúč</t>
  </si>
  <si>
    <t>bonus</t>
  </si>
  <si>
    <t>BACHORSKI</t>
  </si>
  <si>
    <t>BARDAŠEVSKÝ</t>
  </si>
  <si>
    <t>BEDNAŘÍK</t>
  </si>
  <si>
    <t>BIALOVAS</t>
  </si>
  <si>
    <t>BÍLÝ</t>
  </si>
  <si>
    <t>DEMCA</t>
  </si>
  <si>
    <t>DOBEČKA</t>
  </si>
  <si>
    <t>DOBIÁŠ</t>
  </si>
  <si>
    <t>GARGULÁK</t>
  </si>
  <si>
    <t>GAŠPARIN</t>
  </si>
  <si>
    <t>HLAVICA</t>
  </si>
  <si>
    <t>HOMOLA</t>
  </si>
  <si>
    <t>HUDECZEK</t>
  </si>
  <si>
    <t>CHRUDINA</t>
  </si>
  <si>
    <t>KAHÁNEK</t>
  </si>
  <si>
    <t>KLEIN</t>
  </si>
  <si>
    <t>KOLICH</t>
  </si>
  <si>
    <t>KRAMOLIŠ</t>
  </si>
  <si>
    <t>KREIZL</t>
  </si>
  <si>
    <t>LIPINA</t>
  </si>
  <si>
    <t>LUDVÍK</t>
  </si>
  <si>
    <t>MARTINEC</t>
  </si>
  <si>
    <t>MRAJCA</t>
  </si>
  <si>
    <t>MRKLOVSKY</t>
  </si>
  <si>
    <t>NERADIL</t>
  </si>
  <si>
    <t>PANEK</t>
  </si>
  <si>
    <t>PETRÁŠ</t>
  </si>
  <si>
    <t>POKORNÝ</t>
  </si>
  <si>
    <t>PROCHÁZKA</t>
  </si>
  <si>
    <t>RECHTENBERG</t>
  </si>
  <si>
    <t>ROSINA</t>
  </si>
  <si>
    <t>SANO</t>
  </si>
  <si>
    <t>SITKO</t>
  </si>
  <si>
    <t>SKYPALA</t>
  </si>
  <si>
    <t>STACHOWSKI</t>
  </si>
  <si>
    <t>SZAROWSKI</t>
  </si>
  <si>
    <t>ŠČIBRANI</t>
  </si>
  <si>
    <t>ŠINDELEK</t>
  </si>
  <si>
    <t>ŠVRČEK</t>
  </si>
  <si>
    <t>TONČÍK</t>
  </si>
  <si>
    <t>TRÁVNÍČEK</t>
  </si>
  <si>
    <t>VAJAY</t>
  </si>
  <si>
    <t>VALTR</t>
  </si>
  <si>
    <t>VOJKŮVKA</t>
  </si>
  <si>
    <t>VÝTISK</t>
  </si>
  <si>
    <t>WNUK</t>
  </si>
  <si>
    <t>WRÓBEL</t>
  </si>
  <si>
    <t>ZÁVODNÝ</t>
  </si>
  <si>
    <t>ŽEBRÁK</t>
  </si>
  <si>
    <t>příjmení jméno</t>
  </si>
  <si>
    <t>body celkem</t>
  </si>
  <si>
    <t>body reduk.</t>
  </si>
  <si>
    <t>Škapa Marek</t>
  </si>
  <si>
    <t>X-Air Ostrava</t>
  </si>
  <si>
    <t>Hanke David</t>
  </si>
  <si>
    <t>AK Emila Zátopka Kopřivnice</t>
  </si>
  <si>
    <t>Zátopek Stanislav</t>
  </si>
  <si>
    <t>Grycman Kazimir</t>
  </si>
  <si>
    <t>Ciechowice (Polsko)</t>
  </si>
  <si>
    <t>Ščibrani Milan</t>
  </si>
  <si>
    <t>Hrnčíř Martin</t>
  </si>
  <si>
    <t>Valko Petr</t>
  </si>
  <si>
    <t>Valkopartners</t>
  </si>
  <si>
    <t>Vyhlídal Patrik</t>
  </si>
  <si>
    <t>Eurofoan</t>
  </si>
  <si>
    <t>Skypala Karel</t>
  </si>
  <si>
    <t>Frenštát pod Radhoštěm</t>
  </si>
  <si>
    <t>Polach Zdeněk</t>
  </si>
  <si>
    <t>FBC Frenštát p.R.</t>
  </si>
  <si>
    <t>Huba Martin</t>
  </si>
  <si>
    <t>Rožnov pod Radhoštěm</t>
  </si>
  <si>
    <t>Martynek Vladislav</t>
  </si>
  <si>
    <t>SKI Mosty</t>
  </si>
  <si>
    <t>Nedoma Ivo</t>
  </si>
  <si>
    <t>Bierski Jan</t>
  </si>
  <si>
    <t>Pogwizdow (Polsko)</t>
  </si>
  <si>
    <t>Březina Ladislav</t>
  </si>
  <si>
    <t>Ostravice</t>
  </si>
  <si>
    <t>Najdek Bohumír</t>
  </si>
  <si>
    <t>Racing Olešná</t>
  </si>
  <si>
    <t>Groš Štefan</t>
  </si>
  <si>
    <t>CK Valašské království</t>
  </si>
  <si>
    <t>Kvita Josef</t>
  </si>
  <si>
    <t>Navara Petr</t>
  </si>
  <si>
    <t>PJR Frenštát pod Radhoštěm</t>
  </si>
  <si>
    <t>Podžorný Ervín</t>
  </si>
  <si>
    <t>Český Těšín</t>
  </si>
  <si>
    <t>PODŽORNÝ</t>
  </si>
  <si>
    <t>Ervín</t>
  </si>
  <si>
    <t>HUBA</t>
  </si>
  <si>
    <t>MARTYNEK</t>
  </si>
  <si>
    <t>Vladislav</t>
  </si>
  <si>
    <t>GRYCMAN</t>
  </si>
  <si>
    <t>Kazimir</t>
  </si>
  <si>
    <t>BIERSKI</t>
  </si>
  <si>
    <t>BŘEZINA</t>
  </si>
  <si>
    <t>VALKO</t>
  </si>
  <si>
    <t>VYHLÍDAL</t>
  </si>
  <si>
    <t>POLACH</t>
  </si>
  <si>
    <t>Zdeněk</t>
  </si>
  <si>
    <t>Rechtenberg Karel</t>
  </si>
  <si>
    <t>NAJDEK</t>
  </si>
  <si>
    <t>Bohumír</t>
  </si>
  <si>
    <t>1. 
mořkov</t>
  </si>
  <si>
    <t>3. 
bílá hora</t>
  </si>
  <si>
    <t>2. 
červený kámen</t>
  </si>
  <si>
    <t>4. 
štramberk</t>
  </si>
  <si>
    <t>5. obora</t>
  </si>
  <si>
    <t>6.
NJ park</t>
  </si>
  <si>
    <t>7.
rybí</t>
  </si>
  <si>
    <t>8.
koupaliště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</si>
</sst>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.0"/>
    <numFmt numFmtId="165" formatCode="0.0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0" fontId="0" fillId="3" borderId="0" xfId="0" applyFill="1"/>
    <xf numFmtId="0" fontId="3" fillId="2" borderId="0" xfId="0" applyNumberFormat="1" applyFont="1" applyFill="1" applyAlignment="1"/>
    <xf numFmtId="165" fontId="3" fillId="2" borderId="0" xfId="0" applyNumberFormat="1" applyFont="1" applyFill="1"/>
    <xf numFmtId="0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0" fontId="4" fillId="4" borderId="0" xfId="0" applyNumberFormat="1" applyFont="1" applyFill="1" applyAlignment="1">
      <alignment horizontal="center"/>
    </xf>
    <xf numFmtId="165" fontId="4" fillId="4" borderId="0" xfId="0" applyNumberFormat="1" applyFont="1" applyFill="1"/>
    <xf numFmtId="0" fontId="4" fillId="3" borderId="0" xfId="0" applyFont="1" applyFill="1"/>
    <xf numFmtId="0" fontId="5" fillId="4" borderId="0" xfId="0" applyNumberFormat="1" applyFont="1" applyFill="1" applyAlignment="1">
      <alignment horizontal="center"/>
    </xf>
    <xf numFmtId="165" fontId="5" fillId="4" borderId="0" xfId="0" applyNumberFormat="1" applyFont="1" applyFill="1"/>
    <xf numFmtId="0" fontId="5" fillId="3" borderId="0" xfId="0" applyFont="1" applyFill="1"/>
    <xf numFmtId="0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0" borderId="0" xfId="0" applyFill="1"/>
    <xf numFmtId="0" fontId="1" fillId="5" borderId="0" xfId="0" applyFont="1" applyFill="1"/>
    <xf numFmtId="164" fontId="1" fillId="5" borderId="0" xfId="0" applyNumberFormat="1" applyFont="1" applyFill="1" applyAlignment="1">
      <alignment horizontal="right" vertical="center" indent="1"/>
    </xf>
    <xf numFmtId="164" fontId="0" fillId="0" borderId="0" xfId="0" applyNumberFormat="1" applyAlignment="1">
      <alignment horizontal="right" vertical="center" indent="1"/>
    </xf>
    <xf numFmtId="0" fontId="1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5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164" fontId="1" fillId="5" borderId="0" xfId="0" applyNumberFormat="1" applyFont="1" applyFill="1" applyAlignment="1" applyProtection="1">
      <alignment horizontal="right" vertical="center" indent="1"/>
      <protection hidden="1"/>
    </xf>
    <xf numFmtId="0" fontId="1" fillId="5" borderId="0" xfId="0" applyFont="1" applyFill="1" applyAlignment="1" applyProtection="1">
      <alignment horizontal="right" vertical="center" indent="1"/>
      <protection hidden="1"/>
    </xf>
    <xf numFmtId="1" fontId="0" fillId="6" borderId="0" xfId="0" applyNumberFormat="1" applyFill="1" applyAlignment="1" applyProtection="1">
      <alignment horizontal="right" vertical="center" indent="1"/>
      <protection hidden="1"/>
    </xf>
    <xf numFmtId="164" fontId="0" fillId="6" borderId="0" xfId="0" applyNumberFormat="1" applyFill="1" applyAlignment="1" applyProtection="1">
      <alignment horizontal="right" vertical="center" indent="1"/>
      <protection hidden="1"/>
    </xf>
    <xf numFmtId="164" fontId="0" fillId="0" borderId="0" xfId="0" applyNumberFormat="1" applyAlignment="1" applyProtection="1">
      <alignment horizontal="right" vertical="center" indent="1"/>
      <protection hidden="1"/>
    </xf>
    <xf numFmtId="0" fontId="0" fillId="0" borderId="0" xfId="0" applyAlignment="1" applyProtection="1">
      <alignment horizontal="right" vertical="center" indent="1"/>
      <protection hidden="1"/>
    </xf>
    <xf numFmtId="0" fontId="2" fillId="2" borderId="0" xfId="0" applyNumberFormat="1" applyFont="1" applyFill="1" applyAlignment="1">
      <alignment horizontal="left"/>
    </xf>
    <xf numFmtId="47" fontId="1" fillId="5" borderId="0" xfId="0" applyNumberFormat="1" applyFont="1" applyFill="1" applyAlignment="1">
      <alignment horizontal="right" vertical="center" indent="1"/>
    </xf>
    <xf numFmtId="47" fontId="0" fillId="0" borderId="0" xfId="0" applyNumberFormat="1" applyAlignment="1">
      <alignment horizontal="right" vertical="center" indent="1"/>
    </xf>
    <xf numFmtId="47" fontId="1" fillId="5" borderId="0" xfId="0" applyNumberFormat="1" applyFont="1" applyFill="1" applyAlignment="1" applyProtection="1">
      <alignment horizontal="right" vertical="center" indent="1"/>
      <protection hidden="1"/>
    </xf>
    <xf numFmtId="47" fontId="0" fillId="6" borderId="0" xfId="0" applyNumberFormat="1" applyFill="1" applyAlignment="1" applyProtection="1">
      <alignment horizontal="right" vertical="center" indent="1"/>
      <protection hidden="1"/>
    </xf>
    <xf numFmtId="47" fontId="0" fillId="0" borderId="0" xfId="0" applyNumberFormat="1" applyAlignment="1" applyProtection="1">
      <alignment horizontal="right" vertical="center" indent="1"/>
      <protection hidden="1"/>
    </xf>
    <xf numFmtId="0" fontId="0" fillId="0" borderId="0" xfId="0" applyBorder="1" applyAlignment="1">
      <alignment wrapText="1"/>
    </xf>
    <xf numFmtId="165" fontId="5" fillId="4" borderId="0" xfId="0" applyNumberFormat="1" applyFont="1" applyFill="1" applyAlignment="1">
      <alignment horizontal="right"/>
    </xf>
    <xf numFmtId="165" fontId="0" fillId="4" borderId="0" xfId="0" applyNumberFormat="1" applyFill="1" applyAlignment="1">
      <alignment horizontal="right"/>
    </xf>
    <xf numFmtId="0" fontId="2" fillId="2" borderId="0" xfId="0" applyNumberFormat="1" applyFont="1" applyFill="1" applyAlignment="1"/>
    <xf numFmtId="0" fontId="1" fillId="5" borderId="0" xfId="0" applyFont="1" applyFill="1" applyAlignment="1">
      <alignment horizontal="right" vertical="center" wrapText="1" indent="1"/>
    </xf>
    <xf numFmtId="47" fontId="0" fillId="6" borderId="0" xfId="0" applyNumberFormat="1" applyFill="1" applyAlignment="1">
      <alignment horizontal="right" vertical="center" indent="1"/>
    </xf>
    <xf numFmtId="1" fontId="1" fillId="5" borderId="0" xfId="0" applyNumberFormat="1" applyFont="1" applyFill="1" applyAlignment="1">
      <alignment horizontal="left" vertical="center" wrapText="1" indent="1"/>
    </xf>
    <xf numFmtId="1" fontId="0" fillId="0" borderId="0" xfId="0" applyNumberFormat="1"/>
    <xf numFmtId="1" fontId="0" fillId="0" borderId="0" xfId="0" applyNumberFormat="1" applyAlignment="1">
      <alignment horizontal="right" vertical="center" indent="1"/>
    </xf>
    <xf numFmtId="1" fontId="0" fillId="0" borderId="0" xfId="0" applyNumberFormat="1" applyAlignment="1" applyProtection="1">
      <alignment horizontal="right" vertical="center" indent="1"/>
      <protection hidden="1"/>
    </xf>
    <xf numFmtId="0" fontId="1" fillId="5" borderId="0" xfId="0" applyFont="1" applyFill="1" applyAlignment="1">
      <alignment horizontal="left" vertical="center"/>
    </xf>
    <xf numFmtId="1" fontId="1" fillId="5" borderId="0" xfId="0" applyNumberFormat="1" applyFont="1" applyFill="1" applyAlignment="1">
      <alignment horizontal="right" vertical="center" wrapText="1" inden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 indent="1"/>
    </xf>
    <xf numFmtId="1" fontId="0" fillId="0" borderId="1" xfId="0" applyNumberFormat="1" applyBorder="1" applyAlignment="1">
      <alignment horizontal="right" vertical="center" indent="1"/>
    </xf>
    <xf numFmtId="1" fontId="0" fillId="0" borderId="1" xfId="0" applyNumberFormat="1" applyFill="1" applyBorder="1" applyAlignment="1" applyProtection="1">
      <alignment horizontal="right" vertical="center" indent="1"/>
      <protection hidden="1"/>
    </xf>
    <xf numFmtId="1" fontId="6" fillId="7" borderId="1" xfId="0" applyNumberFormat="1" applyFont="1" applyFill="1" applyBorder="1" applyAlignment="1">
      <alignment horizontal="right" vertical="center" indent="1"/>
    </xf>
    <xf numFmtId="46" fontId="0" fillId="0" borderId="0" xfId="0" applyNumberFormat="1"/>
    <xf numFmtId="0" fontId="0" fillId="0" borderId="0" xfId="0" applyNumberFormat="1"/>
    <xf numFmtId="0" fontId="0" fillId="0" borderId="0" xfId="0" applyBorder="1"/>
    <xf numFmtId="0" fontId="0" fillId="0" borderId="0" xfId="0" applyBorder="1" applyAlignment="1">
      <alignment vertical="center"/>
    </xf>
    <xf numFmtId="0" fontId="1" fillId="5" borderId="0" xfId="0" applyNumberFormat="1" applyFont="1" applyFill="1" applyAlignment="1">
      <alignment vertical="center"/>
    </xf>
    <xf numFmtId="0" fontId="0" fillId="0" borderId="1" xfId="0" applyNumberFormat="1" applyBorder="1"/>
    <xf numFmtId="1" fontId="1" fillId="5" borderId="0" xfId="0" applyNumberFormat="1" applyFont="1" applyFill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zoomScale="90" zoomScaleNormal="90" workbookViewId="0">
      <selection activeCell="S4" sqref="S4"/>
    </sheetView>
  </sheetViews>
  <sheetFormatPr defaultRowHeight="15" x14ac:dyDescent="0.25"/>
  <cols>
    <col min="1" max="1" width="4.5703125" style="56" bestFit="1" customWidth="1"/>
    <col min="2" max="2" width="21.85546875" bestFit="1" customWidth="1"/>
    <col min="3" max="3" width="13.28515625" style="22" hidden="1" customWidth="1"/>
    <col min="4" max="4" width="9" style="22" hidden="1" customWidth="1"/>
    <col min="5" max="5" width="9.5703125" style="24" bestFit="1" customWidth="1"/>
    <col min="6" max="6" width="26.42578125" style="22" bestFit="1" customWidth="1"/>
    <col min="7" max="7" width="11" style="45" bestFit="1" customWidth="1"/>
    <col min="8" max="8" width="11.28515625" style="46" bestFit="1" customWidth="1"/>
    <col min="9" max="9" width="10.140625" style="46" customWidth="1"/>
    <col min="10" max="10" width="7.7109375" style="45" bestFit="1" customWidth="1"/>
    <col min="11" max="11" width="13.7109375" style="44" customWidth="1"/>
    <col min="12" max="12" width="7.42578125" style="45" bestFit="1" customWidth="1"/>
    <col min="13" max="13" width="8.7109375" style="45" bestFit="1" customWidth="1"/>
    <col min="14" max="14" width="5.7109375" style="45" bestFit="1" customWidth="1"/>
    <col min="15" max="16" width="11.5703125" style="45" customWidth="1"/>
    <col min="17" max="17" width="11" hidden="1" customWidth="1"/>
  </cols>
  <sheetData>
    <row r="1" spans="1:17" ht="45" x14ac:dyDescent="0.25">
      <c r="A1" s="59" t="s">
        <v>146</v>
      </c>
      <c r="B1" s="47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61" t="s">
        <v>349</v>
      </c>
      <c r="H1" s="61" t="s">
        <v>351</v>
      </c>
      <c r="I1" s="61" t="s">
        <v>350</v>
      </c>
      <c r="J1" s="61" t="s">
        <v>245</v>
      </c>
      <c r="K1" s="61" t="s">
        <v>352</v>
      </c>
      <c r="L1" s="61" t="s">
        <v>353</v>
      </c>
      <c r="M1" s="61" t="s">
        <v>354</v>
      </c>
      <c r="N1" s="61" t="s">
        <v>355</v>
      </c>
      <c r="O1" s="61" t="s">
        <v>356</v>
      </c>
      <c r="P1" s="48" t="s">
        <v>296</v>
      </c>
      <c r="Q1" s="43" t="s">
        <v>297</v>
      </c>
    </row>
    <row r="2" spans="1:17" x14ac:dyDescent="0.25">
      <c r="A2" s="60">
        <v>1</v>
      </c>
      <c r="B2" s="49" t="str">
        <f t="shared" ref="B2:B33" si="0">C2&amp;" "&amp;D2</f>
        <v>HANKE David</v>
      </c>
      <c r="C2" s="50" t="s">
        <v>9</v>
      </c>
      <c r="D2" s="50" t="s">
        <v>10</v>
      </c>
      <c r="E2" s="51">
        <v>1971</v>
      </c>
      <c r="F2" s="50" t="s">
        <v>5</v>
      </c>
      <c r="G2" s="52">
        <f>IFERROR(VLOOKUP(B2,'1. mořkov'!$B$2:$J$40,9,0),"-")</f>
        <v>5</v>
      </c>
      <c r="H2" s="53">
        <f>IFERROR(VLOOKUP(B2,'2. červený kámen'!$B$2:$J$11,9,0),"-")</f>
        <v>25</v>
      </c>
      <c r="I2" s="53">
        <f>IFERROR(VLOOKUP(B2,'3. rozhledna'!$B$2:$J$14,9,0),"-")</f>
        <v>20</v>
      </c>
      <c r="J2" s="52">
        <f>IFERROR(VLOOKUP(B2,bonus!$B$2:$L$16,11,0),"-")</f>
        <v>25</v>
      </c>
      <c r="K2" s="52">
        <f>IFERROR(VLOOKUP(B2,'4. štramberk'!$B$2:$J$64,9,0),"-")</f>
        <v>12</v>
      </c>
      <c r="L2" s="52">
        <f>IFERROR(VLOOKUP(B2,'5. obora'!$B$2:$J$22,9,0),"-")</f>
        <v>34</v>
      </c>
      <c r="M2" s="52"/>
      <c r="N2" s="52"/>
      <c r="O2" s="52"/>
      <c r="P2" s="54">
        <f t="shared" ref="P2:P33" si="1">SUM(G2:O2)</f>
        <v>121</v>
      </c>
      <c r="Q2">
        <f>IF(COUNT(G2:I2,K2:O2)&lt;3,"DQ",IF(COUNT(G2:I2,K2:O2)&gt;7,SUM(G2:O2)-SMALL(G2:O2,1),SUM(G2:O2)))</f>
        <v>121</v>
      </c>
    </row>
    <row r="3" spans="1:17" x14ac:dyDescent="0.25">
      <c r="A3" s="60">
        <v>2</v>
      </c>
      <c r="B3" s="49" t="str">
        <f t="shared" si="0"/>
        <v>KVITA Josef</v>
      </c>
      <c r="C3" s="50" t="s">
        <v>82</v>
      </c>
      <c r="D3" s="50" t="s">
        <v>84</v>
      </c>
      <c r="E3" s="51">
        <v>1951</v>
      </c>
      <c r="F3" s="50" t="s">
        <v>5</v>
      </c>
      <c r="G3" s="52">
        <f>IFERROR(VLOOKUP(B3,'1. mořkov'!$B$2:$J$40,9,0),"-")</f>
        <v>14</v>
      </c>
      <c r="H3" s="53">
        <f>IFERROR(VLOOKUP(B3,'2. červený kámen'!$B$2:$J$11,9,0),"-")</f>
        <v>15</v>
      </c>
      <c r="I3" s="53">
        <f>IFERROR(VLOOKUP(B3,'3. rozhledna'!$B$2:$J$14,9,0),"-")</f>
        <v>15</v>
      </c>
      <c r="J3" s="52">
        <f>IFERROR(VLOOKUP(B3,bonus!$B$2:$L$16,11,0),"-")</f>
        <v>7</v>
      </c>
      <c r="K3" s="52">
        <f>IFERROR(VLOOKUP(B3,'4. štramberk'!$B$2:$J$64,9,0),"-")</f>
        <v>22</v>
      </c>
      <c r="L3" s="52">
        <f>IFERROR(VLOOKUP(B3,'5. obora'!$B$2:$J$22,9,0),"-")</f>
        <v>36</v>
      </c>
      <c r="M3" s="52"/>
      <c r="N3" s="52"/>
      <c r="O3" s="52"/>
      <c r="P3" s="54">
        <f t="shared" si="1"/>
        <v>109</v>
      </c>
    </row>
    <row r="4" spans="1:17" x14ac:dyDescent="0.25">
      <c r="A4" s="60">
        <v>3</v>
      </c>
      <c r="B4" s="49" t="str">
        <f t="shared" si="0"/>
        <v>NEDOMA Ivo</v>
      </c>
      <c r="C4" s="50" t="s">
        <v>47</v>
      </c>
      <c r="D4" s="50" t="s">
        <v>48</v>
      </c>
      <c r="E4" s="51">
        <v>1959</v>
      </c>
      <c r="F4" s="50" t="s">
        <v>49</v>
      </c>
      <c r="G4" s="52">
        <f>IFERROR(VLOOKUP(B4,'1. mořkov'!$B$2:$J$40,9,0),"-")</f>
        <v>8</v>
      </c>
      <c r="H4" s="53">
        <f>IFERROR(VLOOKUP(B4,'2. červený kámen'!$B$2:$J$11,9,0),"-")</f>
        <v>14</v>
      </c>
      <c r="I4" s="53">
        <f>IFERROR(VLOOKUP(B4,'3. rozhledna'!$B$2:$J$14,9,0),"-")</f>
        <v>17</v>
      </c>
      <c r="J4" s="52">
        <f>IFERROR(VLOOKUP(B4,bonus!$B$2:$L$16,11,0),"-")</f>
        <v>10</v>
      </c>
      <c r="K4" s="52">
        <f>IFERROR(VLOOKUP(B4,'4. štramberk'!$B$2:$J$64,9,0),"-")</f>
        <v>14</v>
      </c>
      <c r="L4" s="52">
        <f>IFERROR(VLOOKUP(B4,'5. obora'!$B$2:$J$22,9,0),"-")</f>
        <v>32</v>
      </c>
      <c r="M4" s="52"/>
      <c r="N4" s="52"/>
      <c r="O4" s="52"/>
      <c r="P4" s="54">
        <f t="shared" si="1"/>
        <v>95</v>
      </c>
    </row>
    <row r="5" spans="1:17" x14ac:dyDescent="0.25">
      <c r="A5" s="60">
        <v>4</v>
      </c>
      <c r="B5" s="49" t="str">
        <f t="shared" si="0"/>
        <v>ZÁTOPEK Jiří</v>
      </c>
      <c r="C5" s="50" t="s">
        <v>3</v>
      </c>
      <c r="D5" s="50" t="s">
        <v>26</v>
      </c>
      <c r="E5" s="51">
        <v>1960</v>
      </c>
      <c r="F5" s="50" t="s">
        <v>5</v>
      </c>
      <c r="G5" s="52">
        <f>IFERROR(VLOOKUP(B5,'1. mořkov'!$B$2:$J$40,9,0),"-")</f>
        <v>17</v>
      </c>
      <c r="H5" s="53">
        <f>IFERROR(VLOOKUP(B5,'2. červený kámen'!$B$2:$J$11,9,0),"-")</f>
        <v>20</v>
      </c>
      <c r="I5" s="53">
        <f>IFERROR(VLOOKUP(B5,'3. rozhledna'!$B$2:$J$14,9,0),"-")</f>
        <v>25</v>
      </c>
      <c r="J5" s="52">
        <f>IFERROR(VLOOKUP(B5,bonus!$B$2:$L$16,11,0),"-")</f>
        <v>30</v>
      </c>
      <c r="K5" s="52" t="str">
        <f>IFERROR(VLOOKUP(B5,'4. štramberk'!$B$2:$J$64,9,0),"-")</f>
        <v>-</v>
      </c>
      <c r="L5" s="52" t="str">
        <f>IFERROR(VLOOKUP(B5,'5. obora'!$B$2:$J$22,9,0),"-")</f>
        <v>-</v>
      </c>
      <c r="M5" s="52"/>
      <c r="N5" s="52"/>
      <c r="O5" s="52"/>
      <c r="P5" s="54">
        <f t="shared" si="1"/>
        <v>92</v>
      </c>
    </row>
    <row r="6" spans="1:17" x14ac:dyDescent="0.25">
      <c r="A6" s="60">
        <v>5</v>
      </c>
      <c r="B6" s="49" t="str">
        <f t="shared" si="0"/>
        <v>ŠKAPA Marek</v>
      </c>
      <c r="C6" s="50" t="s">
        <v>151</v>
      </c>
      <c r="D6" s="50" t="s">
        <v>152</v>
      </c>
      <c r="E6" s="51">
        <v>1971</v>
      </c>
      <c r="F6" s="50" t="s">
        <v>153</v>
      </c>
      <c r="G6" s="52" t="str">
        <f>IFERROR(VLOOKUP(B6,'1. mořkov'!$B$2:$J$40,9,0),"-")</f>
        <v>-</v>
      </c>
      <c r="H6" s="53">
        <f>IFERROR(VLOOKUP(B6,'2. červený kámen'!$B$2:$J$11,9,0),"-")</f>
        <v>17</v>
      </c>
      <c r="I6" s="53">
        <f>IFERROR(VLOOKUP(B6,'3. rozhledna'!$B$2:$J$14,9,0),"-")</f>
        <v>13</v>
      </c>
      <c r="J6" s="52">
        <f>IFERROR(VLOOKUP(B6,bonus!$B$2:$L$16,11,0),"-")</f>
        <v>9</v>
      </c>
      <c r="K6" s="52" t="str">
        <f>IFERROR(VLOOKUP(B6,'4. štramberk'!$B$2:$J$64,9,0),"-")</f>
        <v>-</v>
      </c>
      <c r="L6" s="52">
        <f>IFERROR(VLOOKUP(B6,'5. obora'!$B$2:$J$22,9,0),"-")</f>
        <v>40</v>
      </c>
      <c r="M6" s="52"/>
      <c r="N6" s="52"/>
      <c r="O6" s="52"/>
      <c r="P6" s="54">
        <f t="shared" si="1"/>
        <v>79</v>
      </c>
    </row>
    <row r="7" spans="1:17" x14ac:dyDescent="0.25">
      <c r="A7" s="60">
        <v>6</v>
      </c>
      <c r="B7" s="49" t="str">
        <f t="shared" si="0"/>
        <v>PŘÍVĚTIVÝ Miroslav</v>
      </c>
      <c r="C7" s="50" t="s">
        <v>156</v>
      </c>
      <c r="D7" s="50" t="s">
        <v>51</v>
      </c>
      <c r="E7" s="51">
        <v>1953</v>
      </c>
      <c r="F7" s="50" t="s">
        <v>5</v>
      </c>
      <c r="G7" s="52" t="str">
        <f>IFERROR(VLOOKUP(B7,'1. mořkov'!$B$2:$J$40,9,0),"-")</f>
        <v>-</v>
      </c>
      <c r="H7" s="53">
        <f>IFERROR(VLOOKUP(B7,'2. červený kámen'!$B$2:$J$11,9,0),"-")</f>
        <v>18</v>
      </c>
      <c r="I7" s="53">
        <f>IFERROR(VLOOKUP(B7,'3. rozhledna'!$B$2:$J$14,9,0),"-")</f>
        <v>18</v>
      </c>
      <c r="J7" s="52">
        <f>IFERROR(VLOOKUP(B7,bonus!$B$2:$L$16,11,0),"-")</f>
        <v>20</v>
      </c>
      <c r="K7" s="52" t="str">
        <f>IFERROR(VLOOKUP(B7,'4. štramberk'!$B$2:$J$64,9,0),"-")</f>
        <v>-</v>
      </c>
      <c r="L7" s="52" t="str">
        <f>IFERROR(VLOOKUP(B7,'5. obora'!$B$2:$J$22,9,0),"-")</f>
        <v>-</v>
      </c>
      <c r="M7" s="52"/>
      <c r="N7" s="52"/>
      <c r="O7" s="52"/>
      <c r="P7" s="54">
        <f t="shared" si="1"/>
        <v>56</v>
      </c>
    </row>
    <row r="8" spans="1:17" x14ac:dyDescent="0.25">
      <c r="A8" s="60">
        <v>7</v>
      </c>
      <c r="B8" s="49" t="str">
        <f t="shared" si="0"/>
        <v>KOLICH Rostislav</v>
      </c>
      <c r="C8" s="50" t="s">
        <v>262</v>
      </c>
      <c r="D8" s="50" t="s">
        <v>23</v>
      </c>
      <c r="E8" s="51">
        <v>1964</v>
      </c>
      <c r="F8" s="50" t="s">
        <v>196</v>
      </c>
      <c r="G8" s="52" t="str">
        <f>IFERROR(VLOOKUP(B8,'1. mořkov'!$B$2:$J$40,9,0),"-")</f>
        <v>-</v>
      </c>
      <c r="H8" s="53" t="str">
        <f>IFERROR(VLOOKUP(B8,'2. červený kámen'!$B$2:$J$11,9,0),"-")</f>
        <v>-</v>
      </c>
      <c r="I8" s="53" t="str">
        <f>IFERROR(VLOOKUP(B8,'3. rozhledna'!$B$2:$J$14,9,0),"-")</f>
        <v>-</v>
      </c>
      <c r="J8" s="52" t="str">
        <f>IFERROR(VLOOKUP(B8,bonus!$B$2:$L$16,11,0),"-")</f>
        <v>-</v>
      </c>
      <c r="K8" s="52">
        <f>IFERROR(VLOOKUP(B8,'4. štramberk'!$B$2:$J$64,9,0),"-")</f>
        <v>50</v>
      </c>
      <c r="L8" s="52" t="str">
        <f>IFERROR(VLOOKUP(B8,'5. obora'!$B$2:$J$22,9,0),"-")</f>
        <v>-</v>
      </c>
      <c r="M8" s="52"/>
      <c r="N8" s="52"/>
      <c r="O8" s="52"/>
      <c r="P8" s="54">
        <f t="shared" si="1"/>
        <v>50</v>
      </c>
    </row>
    <row r="9" spans="1:17" x14ac:dyDescent="0.25">
      <c r="A9" s="60">
        <v>8</v>
      </c>
      <c r="B9" s="49" t="str">
        <f t="shared" si="0"/>
        <v>MARTYNEK Vladislav</v>
      </c>
      <c r="C9" s="50" t="s">
        <v>336</v>
      </c>
      <c r="D9" s="50" t="s">
        <v>337</v>
      </c>
      <c r="E9" s="51">
        <v>1959</v>
      </c>
      <c r="F9" s="50" t="s">
        <v>318</v>
      </c>
      <c r="G9" s="52" t="str">
        <f>IFERROR(VLOOKUP(B9,'1. mořkov'!$B$2:$J$40,9,0),"-")</f>
        <v>-</v>
      </c>
      <c r="H9" s="53" t="str">
        <f>IFERROR(VLOOKUP(B9,'2. červený kámen'!$B$2:$J$11,9,0),"-")</f>
        <v>-</v>
      </c>
      <c r="I9" s="53" t="str">
        <f>IFERROR(VLOOKUP(B9,'3. rozhledna'!$B$2:$J$14,9,0),"-")</f>
        <v>-</v>
      </c>
      <c r="J9" s="52" t="str">
        <f>IFERROR(VLOOKUP(B9,bonus!$B$2:$L$16,11,0),"-")</f>
        <v>-</v>
      </c>
      <c r="K9" s="52" t="str">
        <f>IFERROR(VLOOKUP(B9,'4. štramberk'!$B$2:$J$64,9,0),"-")</f>
        <v>-</v>
      </c>
      <c r="L9" s="52">
        <f>IFERROR(VLOOKUP(B9,'5. obora'!$B$2:$J$22,9,0),"-")</f>
        <v>50</v>
      </c>
      <c r="M9" s="52"/>
      <c r="N9" s="52"/>
      <c r="O9" s="52"/>
      <c r="P9" s="54">
        <f t="shared" si="1"/>
        <v>50</v>
      </c>
    </row>
    <row r="10" spans="1:17" x14ac:dyDescent="0.25">
      <c r="A10" s="60">
        <v>9</v>
      </c>
      <c r="B10" s="49" t="str">
        <f t="shared" si="0"/>
        <v>ZÁTOPEK Stanislav</v>
      </c>
      <c r="C10" s="50" t="s">
        <v>3</v>
      </c>
      <c r="D10" s="50" t="s">
        <v>4</v>
      </c>
      <c r="E10" s="51">
        <v>1972</v>
      </c>
      <c r="F10" s="50" t="s">
        <v>5</v>
      </c>
      <c r="G10" s="52">
        <f>IFERROR(VLOOKUP(B10,'1. mořkov'!$B$2:$J$40,9,0),"-")</f>
        <v>9</v>
      </c>
      <c r="H10" s="53" t="str">
        <f>IFERROR(VLOOKUP(B10,'2. červený kámen'!$B$2:$J$11,9,0),"-")</f>
        <v>-</v>
      </c>
      <c r="I10" s="53" t="str">
        <f>IFERROR(VLOOKUP(B10,'3. rozhledna'!$B$2:$J$14,9,0),"-")</f>
        <v>-</v>
      </c>
      <c r="J10" s="52" t="str">
        <f>IFERROR(VLOOKUP(B10,bonus!$B$2:$L$16,11,0),"-")</f>
        <v>-</v>
      </c>
      <c r="K10" s="52">
        <f>IFERROR(VLOOKUP(B10,'4. štramberk'!$B$2:$J$64,9,0),"-")</f>
        <v>6</v>
      </c>
      <c r="L10" s="52">
        <f>IFERROR(VLOOKUP(B10,'5. obora'!$B$2:$J$22,9,0),"-")</f>
        <v>30</v>
      </c>
      <c r="M10" s="52"/>
      <c r="N10" s="52"/>
      <c r="O10" s="52"/>
      <c r="P10" s="54">
        <f t="shared" si="1"/>
        <v>45</v>
      </c>
    </row>
    <row r="11" spans="1:17" x14ac:dyDescent="0.25">
      <c r="A11" s="60">
        <v>10</v>
      </c>
      <c r="B11" s="49" t="str">
        <f t="shared" si="0"/>
        <v>HRNČÍŘ Martin</v>
      </c>
      <c r="C11" s="50" t="s">
        <v>16</v>
      </c>
      <c r="D11" s="50" t="s">
        <v>14</v>
      </c>
      <c r="E11" s="51">
        <v>1971</v>
      </c>
      <c r="F11" s="50" t="s">
        <v>5</v>
      </c>
      <c r="G11" s="52">
        <f>IFERROR(VLOOKUP(B11,'1. mořkov'!$B$2:$J$40,9,0),"-")</f>
        <v>0</v>
      </c>
      <c r="H11" s="53">
        <f>IFERROR(VLOOKUP(B11,'2. červený kámen'!$B$2:$J$11,9,0),"-")</f>
        <v>12</v>
      </c>
      <c r="I11" s="53" t="str">
        <f>IFERROR(VLOOKUP(B11,'3. rozhledna'!$B$2:$J$14,9,0),"-")</f>
        <v>-</v>
      </c>
      <c r="J11" s="52">
        <f>IFERROR(VLOOKUP(B11,bonus!$B$2:$L$16,11,0),"-")</f>
        <v>12</v>
      </c>
      <c r="K11" s="52" t="str">
        <f>IFERROR(VLOOKUP(B11,'4. štramberk'!$B$2:$J$64,9,0),"-")</f>
        <v>-</v>
      </c>
      <c r="L11" s="52">
        <f>IFERROR(VLOOKUP(B11,'5. obora'!$B$2:$J$22,9,0),"-")</f>
        <v>18</v>
      </c>
      <c r="M11" s="52"/>
      <c r="N11" s="52"/>
      <c r="O11" s="52"/>
      <c r="P11" s="54">
        <f t="shared" si="1"/>
        <v>42</v>
      </c>
    </row>
    <row r="12" spans="1:17" x14ac:dyDescent="0.25">
      <c r="A12" s="60">
        <v>11</v>
      </c>
      <c r="B12" s="49" t="str">
        <f t="shared" si="0"/>
        <v>DEMCA Jan</v>
      </c>
      <c r="C12" s="50" t="s">
        <v>251</v>
      </c>
      <c r="D12" s="50" t="s">
        <v>204</v>
      </c>
      <c r="E12" s="51">
        <v>1953</v>
      </c>
      <c r="F12" s="50" t="s">
        <v>208</v>
      </c>
      <c r="G12" s="52" t="str">
        <f>IFERROR(VLOOKUP(B12,'1. mořkov'!$B$2:$J$40,9,0),"-")</f>
        <v>-</v>
      </c>
      <c r="H12" s="53" t="str">
        <f>IFERROR(VLOOKUP(B12,'2. červený kámen'!$B$2:$J$11,9,0),"-")</f>
        <v>-</v>
      </c>
      <c r="I12" s="53" t="str">
        <f>IFERROR(VLOOKUP(B12,'3. rozhledna'!$B$2:$J$14,9,0),"-")</f>
        <v>-</v>
      </c>
      <c r="J12" s="52" t="str">
        <f>IFERROR(VLOOKUP(B12,bonus!$B$2:$L$16,11,0),"-")</f>
        <v>-</v>
      </c>
      <c r="K12" s="52">
        <f>IFERROR(VLOOKUP(B12,'4. štramberk'!$B$2:$J$64,9,0),"-")</f>
        <v>40</v>
      </c>
      <c r="L12" s="52" t="str">
        <f>IFERROR(VLOOKUP(B12,'5. obora'!$B$2:$J$22,9,0),"-")</f>
        <v>-</v>
      </c>
      <c r="M12" s="52"/>
      <c r="N12" s="52"/>
      <c r="O12" s="52"/>
      <c r="P12" s="54">
        <f t="shared" si="1"/>
        <v>40</v>
      </c>
    </row>
    <row r="13" spans="1:17" x14ac:dyDescent="0.25">
      <c r="A13" s="60">
        <v>12</v>
      </c>
      <c r="B13" s="49" t="str">
        <f t="shared" si="0"/>
        <v>GROŠ Štefan</v>
      </c>
      <c r="C13" s="50" t="s">
        <v>154</v>
      </c>
      <c r="D13" s="50" t="s">
        <v>155</v>
      </c>
      <c r="E13" s="51">
        <v>1961</v>
      </c>
      <c r="F13" s="50" t="s">
        <v>75</v>
      </c>
      <c r="G13" s="52" t="str">
        <f>IFERROR(VLOOKUP(B13,'1. mořkov'!$B$2:$J$40,9,0),"-")</f>
        <v>-</v>
      </c>
      <c r="H13" s="53">
        <f>IFERROR(VLOOKUP(B13,'2. červený kámen'!$B$2:$J$11,9,0),"-")</f>
        <v>11</v>
      </c>
      <c r="I13" s="53">
        <f>IFERROR(VLOOKUP(B13,'3. rozhledna'!$B$2:$J$14,9,0),"-")</f>
        <v>11</v>
      </c>
      <c r="J13" s="52">
        <f>IFERROR(VLOOKUP(B13,bonus!$B$2:$L$16,11,0),"-")</f>
        <v>6</v>
      </c>
      <c r="K13" s="52" t="str">
        <f>IFERROR(VLOOKUP(B13,'4. štramberk'!$B$2:$J$64,9,0),"-")</f>
        <v>-</v>
      </c>
      <c r="L13" s="52">
        <f>IFERROR(VLOOKUP(B13,'5. obora'!$B$2:$J$22,9,0),"-")</f>
        <v>12</v>
      </c>
      <c r="M13" s="52"/>
      <c r="N13" s="52"/>
      <c r="O13" s="52"/>
      <c r="P13" s="54">
        <f t="shared" si="1"/>
        <v>40</v>
      </c>
    </row>
    <row r="14" spans="1:17" x14ac:dyDescent="0.25">
      <c r="A14" s="60">
        <v>13</v>
      </c>
      <c r="B14" s="49" t="str">
        <f t="shared" si="0"/>
        <v>BALÁŽ Roman</v>
      </c>
      <c r="C14" s="50" t="s">
        <v>0</v>
      </c>
      <c r="D14" s="50" t="s">
        <v>1</v>
      </c>
      <c r="E14" s="51">
        <v>1965</v>
      </c>
      <c r="F14" s="50" t="s">
        <v>2</v>
      </c>
      <c r="G14" s="52">
        <f>IFERROR(VLOOKUP(B14,'1. mořkov'!$B$2:$J$40,9,0),"-")</f>
        <v>15</v>
      </c>
      <c r="H14" s="53" t="str">
        <f>IFERROR(VLOOKUP(B14,'2. červený kámen'!$B$2:$J$11,9,0),"-")</f>
        <v>-</v>
      </c>
      <c r="I14" s="53" t="str">
        <f>IFERROR(VLOOKUP(B14,'3. rozhledna'!$B$2:$J$14,9,0),"-")</f>
        <v>-</v>
      </c>
      <c r="J14" s="52" t="str">
        <f>IFERROR(VLOOKUP(B14,bonus!$B$2:$L$16,11,0),"-")</f>
        <v>-</v>
      </c>
      <c r="K14" s="52">
        <f>IFERROR(VLOOKUP(B14,'4. štramberk'!$B$2:$J$64,9,0),"-")</f>
        <v>24</v>
      </c>
      <c r="L14" s="52" t="str">
        <f>IFERROR(VLOOKUP(B14,'5. obora'!$B$2:$J$22,9,0),"-")</f>
        <v>-</v>
      </c>
      <c r="M14" s="52"/>
      <c r="N14" s="52"/>
      <c r="O14" s="52"/>
      <c r="P14" s="54">
        <f t="shared" si="1"/>
        <v>39</v>
      </c>
    </row>
    <row r="15" spans="1:17" x14ac:dyDescent="0.25">
      <c r="A15" s="60">
        <v>14</v>
      </c>
      <c r="B15" s="49" t="str">
        <f t="shared" si="0"/>
        <v>HARTIG David</v>
      </c>
      <c r="C15" s="50" t="s">
        <v>11</v>
      </c>
      <c r="D15" s="50" t="s">
        <v>10</v>
      </c>
      <c r="E15" s="51">
        <v>1973</v>
      </c>
      <c r="F15" s="50" t="s">
        <v>12</v>
      </c>
      <c r="G15" s="52">
        <f>IFERROR(VLOOKUP(B15,'1. mořkov'!$B$2:$J$40,9,0),"-")</f>
        <v>0</v>
      </c>
      <c r="H15" s="53">
        <f>IFERROR(VLOOKUP(B15,'2. červený kámen'!$B$2:$J$11,9,0),"-")</f>
        <v>16</v>
      </c>
      <c r="I15" s="53">
        <f>IFERROR(VLOOKUP(B15,'3. rozhledna'!$B$2:$J$14,9,0),"-")</f>
        <v>14</v>
      </c>
      <c r="J15" s="52">
        <f>IFERROR(VLOOKUP(B15,bonus!$B$2:$L$16,11,0),"-")</f>
        <v>8</v>
      </c>
      <c r="K15" s="52">
        <f>IFERROR(VLOOKUP(B15,'4. štramberk'!$B$2:$J$64,9,0),"-")</f>
        <v>0</v>
      </c>
      <c r="L15" s="52" t="str">
        <f>IFERROR(VLOOKUP(B15,'5. obora'!$B$2:$J$22,9,0),"-")</f>
        <v>-</v>
      </c>
      <c r="M15" s="52"/>
      <c r="N15" s="52"/>
      <c r="O15" s="52"/>
      <c r="P15" s="54">
        <f t="shared" si="1"/>
        <v>38</v>
      </c>
    </row>
    <row r="16" spans="1:17" x14ac:dyDescent="0.25">
      <c r="A16" s="60">
        <v>15</v>
      </c>
      <c r="B16" s="49" t="str">
        <f t="shared" si="0"/>
        <v>JELÍNEK Petr</v>
      </c>
      <c r="C16" s="50" t="s">
        <v>157</v>
      </c>
      <c r="D16" s="50" t="s">
        <v>18</v>
      </c>
      <c r="E16" s="51">
        <v>1952</v>
      </c>
      <c r="F16" s="50" t="s">
        <v>5</v>
      </c>
      <c r="G16" s="52" t="str">
        <f>IFERROR(VLOOKUP(B16,'1. mořkov'!$B$2:$J$40,9,0),"-")</f>
        <v>-</v>
      </c>
      <c r="H16" s="53">
        <f>IFERROR(VLOOKUP(B16,'2. červený kámen'!$B$2:$J$11,9,0),"-")</f>
        <v>13</v>
      </c>
      <c r="I16" s="53" t="str">
        <f>IFERROR(VLOOKUP(B16,'3. rozhledna'!$B$2:$J$14,9,0),"-")</f>
        <v>-</v>
      </c>
      <c r="J16" s="52">
        <f>IFERROR(VLOOKUP(B16,bonus!$B$2:$L$16,11,0),"-")</f>
        <v>15</v>
      </c>
      <c r="K16" s="52">
        <f>IFERROR(VLOOKUP(B16,'4. štramberk'!$B$2:$J$64,9,0),"-")</f>
        <v>8</v>
      </c>
      <c r="L16" s="52" t="str">
        <f>IFERROR(VLOOKUP(B16,'5. obora'!$B$2:$J$22,9,0),"-")</f>
        <v>-</v>
      </c>
      <c r="M16" s="52"/>
      <c r="N16" s="52"/>
      <c r="O16" s="52"/>
      <c r="P16" s="54">
        <f t="shared" si="1"/>
        <v>36</v>
      </c>
    </row>
    <row r="17" spans="1:16" x14ac:dyDescent="0.25">
      <c r="A17" s="60">
        <v>16</v>
      </c>
      <c r="B17" s="49" t="str">
        <f t="shared" si="0"/>
        <v>WRÓBEL Tomasz</v>
      </c>
      <c r="C17" s="50" t="s">
        <v>292</v>
      </c>
      <c r="D17" s="50" t="s">
        <v>218</v>
      </c>
      <c r="E17" s="51">
        <v>1973</v>
      </c>
      <c r="F17" s="50" t="s">
        <v>228</v>
      </c>
      <c r="G17" s="52" t="str">
        <f>IFERROR(VLOOKUP(B17,'1. mořkov'!$B$2:$J$40,9,0),"-")</f>
        <v>-</v>
      </c>
      <c r="H17" s="53" t="str">
        <f>IFERROR(VLOOKUP(B17,'2. červený kámen'!$B$2:$J$11,9,0),"-")</f>
        <v>-</v>
      </c>
      <c r="I17" s="53" t="str">
        <f>IFERROR(VLOOKUP(B17,'3. rozhledna'!$B$2:$J$14,9,0),"-")</f>
        <v>-</v>
      </c>
      <c r="J17" s="52" t="str">
        <f>IFERROR(VLOOKUP(B17,bonus!$B$2:$L$16,11,0),"-")</f>
        <v>-</v>
      </c>
      <c r="K17" s="52">
        <f>IFERROR(VLOOKUP(B17,'4. štramberk'!$B$2:$J$64,9,0),"-")</f>
        <v>36</v>
      </c>
      <c r="L17" s="52" t="str">
        <f>IFERROR(VLOOKUP(B17,'5. obora'!$B$2:$J$22,9,0),"-")</f>
        <v>-</v>
      </c>
      <c r="M17" s="52"/>
      <c r="N17" s="52"/>
      <c r="O17" s="52"/>
      <c r="P17" s="54">
        <f t="shared" si="1"/>
        <v>36</v>
      </c>
    </row>
    <row r="18" spans="1:16" x14ac:dyDescent="0.25">
      <c r="A18" s="60">
        <v>17</v>
      </c>
      <c r="B18" s="49" t="str">
        <f t="shared" si="0"/>
        <v>ŠINDELEK Daniel</v>
      </c>
      <c r="C18" s="50" t="s">
        <v>283</v>
      </c>
      <c r="D18" s="50" t="s">
        <v>219</v>
      </c>
      <c r="E18" s="51">
        <v>1965</v>
      </c>
      <c r="F18" s="50" t="s">
        <v>229</v>
      </c>
      <c r="G18" s="52" t="str">
        <f>IFERROR(VLOOKUP(B18,'1. mořkov'!$B$2:$J$40,9,0),"-")</f>
        <v>-</v>
      </c>
      <c r="H18" s="53" t="str">
        <f>IFERROR(VLOOKUP(B18,'2. červený kámen'!$B$2:$J$11,9,0),"-")</f>
        <v>-</v>
      </c>
      <c r="I18" s="53" t="str">
        <f>IFERROR(VLOOKUP(B18,'3. rozhledna'!$B$2:$J$14,9,0),"-")</f>
        <v>-</v>
      </c>
      <c r="J18" s="52" t="str">
        <f>IFERROR(VLOOKUP(B18,bonus!$B$2:$L$16,11,0),"-")</f>
        <v>-</v>
      </c>
      <c r="K18" s="52">
        <f>IFERROR(VLOOKUP(B18,'4. štramberk'!$B$2:$J$64,9,0),"-")</f>
        <v>34</v>
      </c>
      <c r="L18" s="52" t="str">
        <f>IFERROR(VLOOKUP(B18,'5. obora'!$B$2:$J$22,9,0),"-")</f>
        <v>-</v>
      </c>
      <c r="M18" s="52"/>
      <c r="N18" s="52"/>
      <c r="O18" s="52"/>
      <c r="P18" s="54">
        <f t="shared" si="1"/>
        <v>34</v>
      </c>
    </row>
    <row r="19" spans="1:16" x14ac:dyDescent="0.25">
      <c r="A19" s="60">
        <v>18</v>
      </c>
      <c r="B19" s="49" t="str">
        <f t="shared" si="0"/>
        <v>VÝTISK Alfons</v>
      </c>
      <c r="C19" s="50" t="s">
        <v>290</v>
      </c>
      <c r="D19" s="50" t="s">
        <v>205</v>
      </c>
      <c r="E19" s="51">
        <v>1949</v>
      </c>
      <c r="F19" s="50" t="s">
        <v>24</v>
      </c>
      <c r="G19" s="52" t="str">
        <f>IFERROR(VLOOKUP(B19,'1. mořkov'!$B$2:$J$40,9,0),"-")</f>
        <v>-</v>
      </c>
      <c r="H19" s="53" t="str">
        <f>IFERROR(VLOOKUP(B19,'2. červený kámen'!$B$2:$J$11,9,0),"-")</f>
        <v>-</v>
      </c>
      <c r="I19" s="53" t="str">
        <f>IFERROR(VLOOKUP(B19,'3. rozhledna'!$B$2:$J$14,9,0),"-")</f>
        <v>-</v>
      </c>
      <c r="J19" s="52" t="str">
        <f>IFERROR(VLOOKUP(B19,bonus!$B$2:$L$16,11,0),"-")</f>
        <v>-</v>
      </c>
      <c r="K19" s="52">
        <f>IFERROR(VLOOKUP(B19,'4. štramberk'!$B$2:$J$64,9,0),"-")</f>
        <v>32</v>
      </c>
      <c r="L19" s="52" t="str">
        <f>IFERROR(VLOOKUP(B19,'5. obora'!$B$2:$J$22,9,0),"-")</f>
        <v>-</v>
      </c>
      <c r="M19" s="52"/>
      <c r="N19" s="52"/>
      <c r="O19" s="52"/>
      <c r="P19" s="54">
        <f t="shared" si="1"/>
        <v>32</v>
      </c>
    </row>
    <row r="20" spans="1:16" x14ac:dyDescent="0.25">
      <c r="A20" s="60">
        <v>19</v>
      </c>
      <c r="B20" s="49" t="str">
        <f t="shared" si="0"/>
        <v>TRÁVNÍČEK Rostislav</v>
      </c>
      <c r="C20" s="50" t="s">
        <v>286</v>
      </c>
      <c r="D20" s="50" t="s">
        <v>23</v>
      </c>
      <c r="E20" s="51">
        <v>1968</v>
      </c>
      <c r="F20" s="50" t="s">
        <v>229</v>
      </c>
      <c r="G20" s="52" t="str">
        <f>IFERROR(VLOOKUP(B20,'1. mořkov'!$B$2:$J$40,9,0),"-")</f>
        <v>-</v>
      </c>
      <c r="H20" s="53" t="str">
        <f>IFERROR(VLOOKUP(B20,'2. červený kámen'!$B$2:$J$11,9,0),"-")</f>
        <v>-</v>
      </c>
      <c r="I20" s="53" t="str">
        <f>IFERROR(VLOOKUP(B20,'3. rozhledna'!$B$2:$J$14,9,0),"-")</f>
        <v>-</v>
      </c>
      <c r="J20" s="52" t="str">
        <f>IFERROR(VLOOKUP(B20,bonus!$B$2:$L$16,11,0),"-")</f>
        <v>-</v>
      </c>
      <c r="K20" s="52">
        <f>IFERROR(VLOOKUP(B20,'4. štramberk'!$B$2:$J$64,9,0),"-")</f>
        <v>30</v>
      </c>
      <c r="L20" s="52" t="str">
        <f>IFERROR(VLOOKUP(B20,'5. obora'!$B$2:$J$22,9,0),"-")</f>
        <v>-</v>
      </c>
      <c r="M20" s="52"/>
      <c r="N20" s="52"/>
      <c r="O20" s="52"/>
      <c r="P20" s="54">
        <f t="shared" si="1"/>
        <v>30</v>
      </c>
    </row>
    <row r="21" spans="1:16" x14ac:dyDescent="0.25">
      <c r="A21" s="60">
        <v>20</v>
      </c>
      <c r="B21" s="49" t="str">
        <f t="shared" si="0"/>
        <v>VOJKŮVKA Jan</v>
      </c>
      <c r="C21" s="50" t="s">
        <v>289</v>
      </c>
      <c r="D21" s="50" t="s">
        <v>204</v>
      </c>
      <c r="E21" s="51">
        <v>1968</v>
      </c>
      <c r="F21" s="50" t="s">
        <v>231</v>
      </c>
      <c r="G21" s="52" t="str">
        <f>IFERROR(VLOOKUP(B21,'1. mořkov'!$B$2:$J$40,9,0),"-")</f>
        <v>-</v>
      </c>
      <c r="H21" s="53" t="str">
        <f>IFERROR(VLOOKUP(B21,'2. červený kámen'!$B$2:$J$11,9,0),"-")</f>
        <v>-</v>
      </c>
      <c r="I21" s="53" t="str">
        <f>IFERROR(VLOOKUP(B21,'3. rozhledna'!$B$2:$J$14,9,0),"-")</f>
        <v>-</v>
      </c>
      <c r="J21" s="52" t="str">
        <f>IFERROR(VLOOKUP(B21,bonus!$B$2:$L$16,11,0),"-")</f>
        <v>-</v>
      </c>
      <c r="K21" s="52">
        <f>IFERROR(VLOOKUP(B21,'4. štramberk'!$B$2:$J$64,9,0),"-")</f>
        <v>28</v>
      </c>
      <c r="L21" s="52" t="str">
        <f>IFERROR(VLOOKUP(B21,'5. obora'!$B$2:$J$22,9,0),"-")</f>
        <v>-</v>
      </c>
      <c r="M21" s="52"/>
      <c r="N21" s="52"/>
      <c r="O21" s="52"/>
      <c r="P21" s="54">
        <f t="shared" si="1"/>
        <v>28</v>
      </c>
    </row>
    <row r="22" spans="1:16" x14ac:dyDescent="0.25">
      <c r="A22" s="60">
        <v>21</v>
      </c>
      <c r="B22" s="49" t="str">
        <f t="shared" si="0"/>
        <v>GRYCMAN Kazimir</v>
      </c>
      <c r="C22" s="50" t="s">
        <v>338</v>
      </c>
      <c r="D22" s="50" t="s">
        <v>339</v>
      </c>
      <c r="E22" s="51">
        <v>1972</v>
      </c>
      <c r="F22" s="50" t="s">
        <v>304</v>
      </c>
      <c r="G22" s="52" t="str">
        <f>IFERROR(VLOOKUP(B22,'1. mořkov'!$B$2:$J$40,9,0),"-")</f>
        <v>-</v>
      </c>
      <c r="H22" s="53" t="str">
        <f>IFERROR(VLOOKUP(B22,'2. červený kámen'!$B$2:$J$11,9,0),"-")</f>
        <v>-</v>
      </c>
      <c r="I22" s="53" t="str">
        <f>IFERROR(VLOOKUP(B22,'3. rozhledna'!$B$2:$J$14,9,0),"-")</f>
        <v>-</v>
      </c>
      <c r="J22" s="52" t="str">
        <f>IFERROR(VLOOKUP(B22,bonus!$B$2:$L$16,11,0),"-")</f>
        <v>-</v>
      </c>
      <c r="K22" s="52" t="str">
        <f>IFERROR(VLOOKUP(B22,'4. štramberk'!$B$2:$J$64,9,0),"-")</f>
        <v>-</v>
      </c>
      <c r="L22" s="52">
        <f>IFERROR(VLOOKUP(B22,'5. obora'!$B$2:$J$22,9,0),"-")</f>
        <v>28</v>
      </c>
      <c r="M22" s="52"/>
      <c r="N22" s="52"/>
      <c r="O22" s="52"/>
      <c r="P22" s="54">
        <f t="shared" si="1"/>
        <v>28</v>
      </c>
    </row>
    <row r="23" spans="1:16" x14ac:dyDescent="0.25">
      <c r="A23" s="60">
        <v>22</v>
      </c>
      <c r="B23" s="49" t="str">
        <f t="shared" si="0"/>
        <v>POKORNÝ Radim</v>
      </c>
      <c r="C23" s="50" t="s">
        <v>273</v>
      </c>
      <c r="D23" s="50" t="s">
        <v>77</v>
      </c>
      <c r="E23" s="51">
        <v>1971</v>
      </c>
      <c r="F23" s="50" t="s">
        <v>230</v>
      </c>
      <c r="G23" s="52" t="str">
        <f>IFERROR(VLOOKUP(B23,'1. mořkov'!$B$2:$J$40,9,0),"-")</f>
        <v>-</v>
      </c>
      <c r="H23" s="53" t="str">
        <f>IFERROR(VLOOKUP(B23,'2. červený kámen'!$B$2:$J$11,9,0),"-")</f>
        <v>-</v>
      </c>
      <c r="I23" s="53" t="str">
        <f>IFERROR(VLOOKUP(B23,'3. rozhledna'!$B$2:$J$14,9,0),"-")</f>
        <v>-</v>
      </c>
      <c r="J23" s="52" t="str">
        <f>IFERROR(VLOOKUP(B23,bonus!$B$2:$L$16,11,0),"-")</f>
        <v>-</v>
      </c>
      <c r="K23" s="52">
        <f>IFERROR(VLOOKUP(B23,'4. štramberk'!$B$2:$J$64,9,0),"-")</f>
        <v>26</v>
      </c>
      <c r="L23" s="52" t="str">
        <f>IFERROR(VLOOKUP(B23,'5. obora'!$B$2:$J$22,9,0),"-")</f>
        <v>-</v>
      </c>
      <c r="M23" s="52"/>
      <c r="N23" s="52"/>
      <c r="O23" s="52"/>
      <c r="P23" s="54">
        <f t="shared" si="1"/>
        <v>26</v>
      </c>
    </row>
    <row r="24" spans="1:16" x14ac:dyDescent="0.25">
      <c r="A24" s="60">
        <v>23</v>
      </c>
      <c r="B24" s="49" t="str">
        <f t="shared" si="0"/>
        <v>NAJDEK Bohumír</v>
      </c>
      <c r="C24" s="50" t="s">
        <v>347</v>
      </c>
      <c r="D24" s="50" t="s">
        <v>348</v>
      </c>
      <c r="E24" s="51">
        <v>1955</v>
      </c>
      <c r="F24" s="50" t="s">
        <v>325</v>
      </c>
      <c r="G24" s="52" t="str">
        <f>IFERROR(VLOOKUP(B24,'1. mořkov'!$B$2:$J$40,9,0),"-")</f>
        <v>-</v>
      </c>
      <c r="H24" s="53" t="str">
        <f>IFERROR(VLOOKUP(B24,'2. červený kámen'!$B$2:$J$11,9,0),"-")</f>
        <v>-</v>
      </c>
      <c r="I24" s="53" t="str">
        <f>IFERROR(VLOOKUP(B24,'3. rozhledna'!$B$2:$J$14,9,0),"-")</f>
        <v>-</v>
      </c>
      <c r="J24" s="52" t="str">
        <f>IFERROR(VLOOKUP(B24,bonus!$B$2:$L$16,11,0),"-")</f>
        <v>-</v>
      </c>
      <c r="K24" s="52" t="str">
        <f>IFERROR(VLOOKUP(B24,'4. štramberk'!$B$2:$J$64,9,0),"-")</f>
        <v>-</v>
      </c>
      <c r="L24" s="52">
        <f>IFERROR(VLOOKUP(B24,'5. obora'!$B$2:$J$22,9,0),"-")</f>
        <v>26</v>
      </c>
      <c r="M24" s="52"/>
      <c r="N24" s="52"/>
      <c r="O24" s="52"/>
      <c r="P24" s="54">
        <f t="shared" si="1"/>
        <v>26</v>
      </c>
    </row>
    <row r="25" spans="1:16" x14ac:dyDescent="0.25">
      <c r="A25" s="60">
        <v>24</v>
      </c>
      <c r="B25" s="49" t="str">
        <f t="shared" si="0"/>
        <v>ŠKRABÁNEK Petr</v>
      </c>
      <c r="C25" s="50" t="s">
        <v>37</v>
      </c>
      <c r="D25" s="50" t="s">
        <v>18</v>
      </c>
      <c r="E25" s="51">
        <v>1960</v>
      </c>
      <c r="F25" s="50" t="s">
        <v>24</v>
      </c>
      <c r="G25" s="52">
        <f>IFERROR(VLOOKUP(B25,'1. mořkov'!$B$2:$J$40,9,0),"-")</f>
        <v>25</v>
      </c>
      <c r="H25" s="53" t="str">
        <f>IFERROR(VLOOKUP(B25,'2. červený kámen'!$B$2:$J$11,9,0),"-")</f>
        <v>-</v>
      </c>
      <c r="I25" s="53" t="str">
        <f>IFERROR(VLOOKUP(B25,'3. rozhledna'!$B$2:$J$14,9,0),"-")</f>
        <v>-</v>
      </c>
      <c r="J25" s="52" t="str">
        <f>IFERROR(VLOOKUP(B25,bonus!$B$2:$L$16,11,0),"-")</f>
        <v>-</v>
      </c>
      <c r="K25" s="52" t="str">
        <f>IFERROR(VLOOKUP(B25,'4. štramberk'!$B$2:$J$64,9,0),"-")</f>
        <v>-</v>
      </c>
      <c r="L25" s="52" t="str">
        <f>IFERROR(VLOOKUP(B25,'5. obora'!$B$2:$J$22,9,0),"-")</f>
        <v>-</v>
      </c>
      <c r="M25" s="52"/>
      <c r="N25" s="52"/>
      <c r="O25" s="52"/>
      <c r="P25" s="54">
        <f t="shared" si="1"/>
        <v>25</v>
      </c>
    </row>
    <row r="26" spans="1:16" x14ac:dyDescent="0.25">
      <c r="A26" s="60">
        <v>25</v>
      </c>
      <c r="B26" s="49" t="str">
        <f t="shared" si="0"/>
        <v>BIERSKI Jan</v>
      </c>
      <c r="C26" s="50" t="s">
        <v>340</v>
      </c>
      <c r="D26" s="50" t="s">
        <v>204</v>
      </c>
      <c r="E26" s="51">
        <v>1962</v>
      </c>
      <c r="F26" s="50" t="s">
        <v>321</v>
      </c>
      <c r="G26" s="52" t="str">
        <f>IFERROR(VLOOKUP(B26,'1. mořkov'!$B$2:$J$40,9,0),"-")</f>
        <v>-</v>
      </c>
      <c r="H26" s="53" t="str">
        <f>IFERROR(VLOOKUP(B26,'2. červený kámen'!$B$2:$J$11,9,0),"-")</f>
        <v>-</v>
      </c>
      <c r="I26" s="53" t="str">
        <f>IFERROR(VLOOKUP(B26,'3. rozhledna'!$B$2:$J$14,9,0),"-")</f>
        <v>-</v>
      </c>
      <c r="J26" s="52" t="str">
        <f>IFERROR(VLOOKUP(B26,bonus!$B$2:$L$16,11,0),"-")</f>
        <v>-</v>
      </c>
      <c r="K26" s="52" t="str">
        <f>IFERROR(VLOOKUP(B26,'4. štramberk'!$B$2:$J$64,9,0),"-")</f>
        <v>-</v>
      </c>
      <c r="L26" s="52">
        <f>IFERROR(VLOOKUP(B26,'5. obora'!$B$2:$J$22,9,0),"-")</f>
        <v>24</v>
      </c>
      <c r="M26" s="52"/>
      <c r="N26" s="52"/>
      <c r="O26" s="52"/>
      <c r="P26" s="54">
        <f t="shared" si="1"/>
        <v>24</v>
      </c>
    </row>
    <row r="27" spans="1:16" x14ac:dyDescent="0.25">
      <c r="A27" s="60">
        <v>26</v>
      </c>
      <c r="B27" s="49" t="str">
        <f t="shared" si="0"/>
        <v>BŘEZINA Ladislav</v>
      </c>
      <c r="C27" s="50" t="s">
        <v>341</v>
      </c>
      <c r="D27" s="50" t="s">
        <v>67</v>
      </c>
      <c r="E27" s="51">
        <v>1961</v>
      </c>
      <c r="F27" s="50" t="s">
        <v>323</v>
      </c>
      <c r="G27" s="52" t="str">
        <f>IFERROR(VLOOKUP(B27,'1. mořkov'!$B$2:$J$40,9,0),"-")</f>
        <v>-</v>
      </c>
      <c r="H27" s="53" t="str">
        <f>IFERROR(VLOOKUP(B27,'2. červený kámen'!$B$2:$J$11,9,0),"-")</f>
        <v>-</v>
      </c>
      <c r="I27" s="53" t="str">
        <f>IFERROR(VLOOKUP(B27,'3. rozhledna'!$B$2:$J$14,9,0),"-")</f>
        <v>-</v>
      </c>
      <c r="J27" s="52" t="str">
        <f>IFERROR(VLOOKUP(B27,bonus!$B$2:$L$16,11,0),"-")</f>
        <v>-</v>
      </c>
      <c r="K27" s="52" t="str">
        <f>IFERROR(VLOOKUP(B27,'4. štramberk'!$B$2:$J$64,9,0),"-")</f>
        <v>-</v>
      </c>
      <c r="L27" s="52">
        <f>IFERROR(VLOOKUP(B27,'5. obora'!$B$2:$J$22,9,0),"-")</f>
        <v>22</v>
      </c>
      <c r="M27" s="52"/>
      <c r="N27" s="52"/>
      <c r="O27" s="52"/>
      <c r="P27" s="54">
        <f t="shared" si="1"/>
        <v>22</v>
      </c>
    </row>
    <row r="28" spans="1:16" x14ac:dyDescent="0.25">
      <c r="A28" s="60">
        <v>27</v>
      </c>
      <c r="B28" s="49" t="str">
        <f t="shared" si="0"/>
        <v>GARGULÁK Josef</v>
      </c>
      <c r="C28" s="50" t="s">
        <v>254</v>
      </c>
      <c r="D28" s="50" t="s">
        <v>84</v>
      </c>
      <c r="E28" s="51">
        <v>1962</v>
      </c>
      <c r="F28" s="50" t="s">
        <v>197</v>
      </c>
      <c r="G28" s="52" t="str">
        <f>IFERROR(VLOOKUP(B28,'1. mořkov'!$B$2:$J$40,9,0),"-")</f>
        <v>-</v>
      </c>
      <c r="H28" s="53" t="str">
        <f>IFERROR(VLOOKUP(B28,'2. červený kámen'!$B$2:$J$11,9,0),"-")</f>
        <v>-</v>
      </c>
      <c r="I28" s="53" t="str">
        <f>IFERROR(VLOOKUP(B28,'3. rozhledna'!$B$2:$J$14,9,0),"-")</f>
        <v>-</v>
      </c>
      <c r="J28" s="52" t="str">
        <f>IFERROR(VLOOKUP(B28,bonus!$B$2:$L$16,11,0),"-")</f>
        <v>-</v>
      </c>
      <c r="K28" s="52">
        <f>IFERROR(VLOOKUP(B28,'4. štramberk'!$B$2:$J$64,9,0),"-")</f>
        <v>20</v>
      </c>
      <c r="L28" s="52" t="str">
        <f>IFERROR(VLOOKUP(B28,'5. obora'!$B$2:$J$22,9,0),"-")</f>
        <v>-</v>
      </c>
      <c r="M28" s="52"/>
      <c r="N28" s="52"/>
      <c r="O28" s="52"/>
      <c r="P28" s="54">
        <f t="shared" si="1"/>
        <v>20</v>
      </c>
    </row>
    <row r="29" spans="1:16" x14ac:dyDescent="0.25">
      <c r="A29" s="60">
        <v>28</v>
      </c>
      <c r="B29" s="49" t="str">
        <f t="shared" si="0"/>
        <v>SVITÁK Stanislav</v>
      </c>
      <c r="C29" s="50" t="s">
        <v>78</v>
      </c>
      <c r="D29" s="50" t="s">
        <v>4</v>
      </c>
      <c r="E29" s="51">
        <v>1950</v>
      </c>
      <c r="F29" s="50" t="s">
        <v>24</v>
      </c>
      <c r="G29" s="52">
        <f>IFERROR(VLOOKUP(B29,'1. mořkov'!$B$2:$J$40,9,0),"-")</f>
        <v>20</v>
      </c>
      <c r="H29" s="53" t="str">
        <f>IFERROR(VLOOKUP(B29,'2. červený kámen'!$B$2:$J$11,9,0),"-")</f>
        <v>-</v>
      </c>
      <c r="I29" s="53" t="str">
        <f>IFERROR(VLOOKUP(B29,'3. rozhledna'!$B$2:$J$14,9,0),"-")</f>
        <v>-</v>
      </c>
      <c r="J29" s="52" t="str">
        <f>IFERROR(VLOOKUP(B29,bonus!$B$2:$L$16,11,0),"-")</f>
        <v>-</v>
      </c>
      <c r="K29" s="52" t="str">
        <f>IFERROR(VLOOKUP(B29,'4. štramberk'!$B$2:$J$64,9,0),"-")</f>
        <v>-</v>
      </c>
      <c r="L29" s="52" t="str">
        <f>IFERROR(VLOOKUP(B29,'5. obora'!$B$2:$J$22,9,0),"-")</f>
        <v>-</v>
      </c>
      <c r="M29" s="52"/>
      <c r="N29" s="52"/>
      <c r="O29" s="52"/>
      <c r="P29" s="54">
        <f t="shared" si="1"/>
        <v>20</v>
      </c>
    </row>
    <row r="30" spans="1:16" x14ac:dyDescent="0.25">
      <c r="A30" s="60">
        <v>29</v>
      </c>
      <c r="B30" s="49" t="str">
        <f t="shared" si="0"/>
        <v>NAVARA Petr</v>
      </c>
      <c r="C30" s="50" t="s">
        <v>85</v>
      </c>
      <c r="D30" s="50" t="s">
        <v>18</v>
      </c>
      <c r="E30" s="51">
        <v>1945</v>
      </c>
      <c r="F30" s="50" t="s">
        <v>5</v>
      </c>
      <c r="G30" s="52">
        <f>IFERROR(VLOOKUP(B30,'1. mořkov'!$B$2:$J$40,9,0),"-")</f>
        <v>0</v>
      </c>
      <c r="H30" s="53" t="str">
        <f>IFERROR(VLOOKUP(B30,'2. červený kámen'!$B$2:$J$11,9,0),"-")</f>
        <v>-</v>
      </c>
      <c r="I30" s="53" t="str">
        <f>IFERROR(VLOOKUP(B30,'3. rozhledna'!$B$2:$J$14,9,0),"-")</f>
        <v>-</v>
      </c>
      <c r="J30" s="52" t="str">
        <f>IFERROR(VLOOKUP(B30,bonus!$B$2:$L$16,11,0),"-")</f>
        <v>-</v>
      </c>
      <c r="K30" s="52">
        <f>IFERROR(VLOOKUP(B30,'4. štramberk'!$B$2:$J$64,9,0),"-")</f>
        <v>0</v>
      </c>
      <c r="L30" s="52">
        <f>IFERROR(VLOOKUP(B30,'5. obora'!$B$2:$J$22,9,0),"-")</f>
        <v>20</v>
      </c>
      <c r="M30" s="52"/>
      <c r="N30" s="52"/>
      <c r="O30" s="52"/>
      <c r="P30" s="54">
        <f t="shared" si="1"/>
        <v>20</v>
      </c>
    </row>
    <row r="31" spans="1:16" x14ac:dyDescent="0.25">
      <c r="A31" s="60">
        <v>30</v>
      </c>
      <c r="B31" s="49" t="str">
        <f t="shared" si="0"/>
        <v>BACHORSKI Tomasz</v>
      </c>
      <c r="C31" s="50" t="s">
        <v>246</v>
      </c>
      <c r="D31" s="50" t="s">
        <v>218</v>
      </c>
      <c r="E31" s="51">
        <v>1969</v>
      </c>
      <c r="F31" s="50" t="s">
        <v>232</v>
      </c>
      <c r="G31" s="52" t="str">
        <f>IFERROR(VLOOKUP(B31,'1. mořkov'!$B$2:$J$40,9,0),"-")</f>
        <v>-</v>
      </c>
      <c r="H31" s="53" t="str">
        <f>IFERROR(VLOOKUP(B31,'2. červený kámen'!$B$2:$J$11,9,0),"-")</f>
        <v>-</v>
      </c>
      <c r="I31" s="53" t="str">
        <f>IFERROR(VLOOKUP(B31,'3. rozhledna'!$B$2:$J$14,9,0),"-")</f>
        <v>-</v>
      </c>
      <c r="J31" s="52" t="str">
        <f>IFERROR(VLOOKUP(B31,bonus!$B$2:$L$16,11,0),"-")</f>
        <v>-</v>
      </c>
      <c r="K31" s="52">
        <f>IFERROR(VLOOKUP(B31,'4. štramberk'!$B$2:$J$64,9,0),"-")</f>
        <v>18</v>
      </c>
      <c r="L31" s="52" t="str">
        <f>IFERROR(VLOOKUP(B31,'5. obora'!$B$2:$J$22,9,0),"-")</f>
        <v>-</v>
      </c>
      <c r="M31" s="52"/>
      <c r="N31" s="52"/>
      <c r="O31" s="52"/>
      <c r="P31" s="54">
        <f t="shared" si="1"/>
        <v>18</v>
      </c>
    </row>
    <row r="32" spans="1:16" x14ac:dyDescent="0.25">
      <c r="A32" s="60">
        <v>31</v>
      </c>
      <c r="B32" s="49" t="str">
        <f t="shared" si="0"/>
        <v>VYNIKAL Bedřich</v>
      </c>
      <c r="C32" s="50" t="s">
        <v>79</v>
      </c>
      <c r="D32" s="50" t="s">
        <v>80</v>
      </c>
      <c r="E32" s="51">
        <v>1952</v>
      </c>
      <c r="F32" s="50" t="s">
        <v>81</v>
      </c>
      <c r="G32" s="52">
        <f>IFERROR(VLOOKUP(B32,'1. mořkov'!$B$2:$J$40,9,0),"-")</f>
        <v>18</v>
      </c>
      <c r="H32" s="53" t="str">
        <f>IFERROR(VLOOKUP(B32,'2. červený kámen'!$B$2:$J$11,9,0),"-")</f>
        <v>-</v>
      </c>
      <c r="I32" s="53" t="str">
        <f>IFERROR(VLOOKUP(B32,'3. rozhledna'!$B$2:$J$14,9,0),"-")</f>
        <v>-</v>
      </c>
      <c r="J32" s="52" t="str">
        <f>IFERROR(VLOOKUP(B32,bonus!$B$2:$L$16,11,0),"-")</f>
        <v>-</v>
      </c>
      <c r="K32" s="52" t="str">
        <f>IFERROR(VLOOKUP(B32,'4. štramberk'!$B$2:$J$64,9,0),"-")</f>
        <v>-</v>
      </c>
      <c r="L32" s="52" t="str">
        <f>IFERROR(VLOOKUP(B32,'5. obora'!$B$2:$J$22,9,0),"-")</f>
        <v>-</v>
      </c>
      <c r="M32" s="52"/>
      <c r="N32" s="52"/>
      <c r="O32" s="52"/>
      <c r="P32" s="54">
        <f t="shared" si="1"/>
        <v>18</v>
      </c>
    </row>
    <row r="33" spans="1:16" x14ac:dyDescent="0.25">
      <c r="A33" s="60">
        <v>32</v>
      </c>
      <c r="B33" s="49" t="str">
        <f t="shared" si="0"/>
        <v>COLLEN Malcolm</v>
      </c>
      <c r="C33" s="50" t="s">
        <v>38</v>
      </c>
      <c r="D33" s="50" t="s">
        <v>39</v>
      </c>
      <c r="E33" s="51">
        <v>1960</v>
      </c>
      <c r="F33" s="50" t="s">
        <v>40</v>
      </c>
      <c r="G33" s="52">
        <f>IFERROR(VLOOKUP(B33,'1. mořkov'!$B$2:$J$40,9,0),"-")</f>
        <v>16</v>
      </c>
      <c r="H33" s="53" t="str">
        <f>IFERROR(VLOOKUP(B33,'2. červený kámen'!$B$2:$J$11,9,0),"-")</f>
        <v>-</v>
      </c>
      <c r="I33" s="53" t="str">
        <f>IFERROR(VLOOKUP(B33,'3. rozhledna'!$B$2:$J$14,9,0),"-")</f>
        <v>-</v>
      </c>
      <c r="J33" s="52" t="str">
        <f>IFERROR(VLOOKUP(B33,bonus!$B$2:$L$16,11,0),"-")</f>
        <v>-</v>
      </c>
      <c r="K33" s="52" t="str">
        <f>IFERROR(VLOOKUP(B33,'4. štramberk'!$B$2:$J$64,9,0),"-")</f>
        <v>-</v>
      </c>
      <c r="L33" s="52" t="str">
        <f>IFERROR(VLOOKUP(B33,'5. obora'!$B$2:$J$22,9,0),"-")</f>
        <v>-</v>
      </c>
      <c r="M33" s="52"/>
      <c r="N33" s="52"/>
      <c r="O33" s="52"/>
      <c r="P33" s="54">
        <f t="shared" si="1"/>
        <v>16</v>
      </c>
    </row>
    <row r="34" spans="1:16" x14ac:dyDescent="0.25">
      <c r="A34" s="60">
        <v>33</v>
      </c>
      <c r="B34" s="49" t="str">
        <f t="shared" ref="B34:B65" si="2">C34&amp;" "&amp;D34</f>
        <v>MARTINEC Jindřich</v>
      </c>
      <c r="C34" s="50" t="s">
        <v>267</v>
      </c>
      <c r="D34" s="50" t="s">
        <v>192</v>
      </c>
      <c r="E34" s="51">
        <v>1961</v>
      </c>
      <c r="F34" s="50" t="s">
        <v>198</v>
      </c>
      <c r="G34" s="52" t="str">
        <f>IFERROR(VLOOKUP(B34,'1. mořkov'!$B$2:$J$40,9,0),"-")</f>
        <v>-</v>
      </c>
      <c r="H34" s="53" t="str">
        <f>IFERROR(VLOOKUP(B34,'2. červený kámen'!$B$2:$J$11,9,0),"-")</f>
        <v>-</v>
      </c>
      <c r="I34" s="53" t="str">
        <f>IFERROR(VLOOKUP(B34,'3. rozhledna'!$B$2:$J$14,9,0),"-")</f>
        <v>-</v>
      </c>
      <c r="J34" s="52" t="str">
        <f>IFERROR(VLOOKUP(B34,bonus!$B$2:$L$16,11,0),"-")</f>
        <v>-</v>
      </c>
      <c r="K34" s="52">
        <f>IFERROR(VLOOKUP(B34,'4. štramberk'!$B$2:$J$64,9,0),"-")</f>
        <v>16</v>
      </c>
      <c r="L34" s="52" t="str">
        <f>IFERROR(VLOOKUP(B34,'5. obora'!$B$2:$J$22,9,0),"-")</f>
        <v>-</v>
      </c>
      <c r="M34" s="52"/>
      <c r="N34" s="52"/>
      <c r="O34" s="52"/>
      <c r="P34" s="54">
        <f t="shared" ref="P34:P65" si="3">SUM(G34:O34)</f>
        <v>16</v>
      </c>
    </row>
    <row r="35" spans="1:16" x14ac:dyDescent="0.25">
      <c r="A35" s="60">
        <v>34</v>
      </c>
      <c r="B35" s="49" t="str">
        <f t="shared" si="2"/>
        <v>PAVLÍK Vít</v>
      </c>
      <c r="C35" s="50" t="s">
        <v>158</v>
      </c>
      <c r="D35" s="50" t="s">
        <v>159</v>
      </c>
      <c r="E35" s="51">
        <v>1973</v>
      </c>
      <c r="F35" s="50" t="s">
        <v>160</v>
      </c>
      <c r="G35" s="52" t="str">
        <f>IFERROR(VLOOKUP(B35,'1. mořkov'!$B$2:$J$40,9,0),"-")</f>
        <v>-</v>
      </c>
      <c r="H35" s="53" t="str">
        <f>IFERROR(VLOOKUP(B35,'2. červený kámen'!$B$2:$J$11,9,0),"-")</f>
        <v>-</v>
      </c>
      <c r="I35" s="53">
        <f>IFERROR(VLOOKUP(B35,'3. rozhledna'!$B$2:$J$14,9,0),"-")</f>
        <v>16</v>
      </c>
      <c r="J35" s="52">
        <f>IFERROR(VLOOKUP(B35,bonus!$B$2:$L$16,11,0),"-")</f>
        <v>0</v>
      </c>
      <c r="K35" s="52" t="str">
        <f>IFERROR(VLOOKUP(B35,'4. štramberk'!$B$2:$J$64,9,0),"-")</f>
        <v>-</v>
      </c>
      <c r="L35" s="52" t="str">
        <f>IFERROR(VLOOKUP(B35,'5. obora'!$B$2:$J$22,9,0),"-")</f>
        <v>-</v>
      </c>
      <c r="M35" s="52"/>
      <c r="N35" s="52"/>
      <c r="O35" s="52"/>
      <c r="P35" s="54">
        <f t="shared" si="3"/>
        <v>16</v>
      </c>
    </row>
    <row r="36" spans="1:16" x14ac:dyDescent="0.25">
      <c r="A36" s="60">
        <v>35</v>
      </c>
      <c r="B36" s="49" t="str">
        <f t="shared" si="2"/>
        <v>ŠČIBRANI Milan</v>
      </c>
      <c r="C36" s="50" t="s">
        <v>282</v>
      </c>
      <c r="D36" s="50" t="s">
        <v>74</v>
      </c>
      <c r="E36" s="51">
        <v>1973</v>
      </c>
      <c r="F36" s="50" t="s">
        <v>68</v>
      </c>
      <c r="G36" s="52" t="str">
        <f>IFERROR(VLOOKUP(B36,'1. mořkov'!$B$2:$J$40,9,0),"-")</f>
        <v>-</v>
      </c>
      <c r="H36" s="53" t="str">
        <f>IFERROR(VLOOKUP(B36,'2. červený kámen'!$B$2:$J$11,9,0),"-")</f>
        <v>-</v>
      </c>
      <c r="I36" s="53" t="str">
        <f>IFERROR(VLOOKUP(B36,'3. rozhledna'!$B$2:$J$14,9,0),"-")</f>
        <v>-</v>
      </c>
      <c r="J36" s="52" t="str">
        <f>IFERROR(VLOOKUP(B36,bonus!$B$2:$L$16,11,0),"-")</f>
        <v>-</v>
      </c>
      <c r="K36" s="52">
        <f>IFERROR(VLOOKUP(B36,'4. štramberk'!$B$2:$J$64,9,0),"-")</f>
        <v>0</v>
      </c>
      <c r="L36" s="52">
        <f>IFERROR(VLOOKUP(B36,'5. obora'!$B$2:$J$22,9,0),"-")</f>
        <v>16</v>
      </c>
      <c r="M36" s="52"/>
      <c r="N36" s="52"/>
      <c r="O36" s="52"/>
      <c r="P36" s="54">
        <f t="shared" si="3"/>
        <v>16</v>
      </c>
    </row>
    <row r="37" spans="1:16" x14ac:dyDescent="0.25">
      <c r="A37" s="60">
        <v>36</v>
      </c>
      <c r="B37" s="49" t="str">
        <f t="shared" si="2"/>
        <v>MRKLOVSKÝ Petr</v>
      </c>
      <c r="C37" s="50" t="s">
        <v>17</v>
      </c>
      <c r="D37" s="50" t="s">
        <v>18</v>
      </c>
      <c r="E37" s="51">
        <v>1966</v>
      </c>
      <c r="F37" s="50" t="s">
        <v>5</v>
      </c>
      <c r="G37" s="52">
        <f>IFERROR(VLOOKUP(B37,'1. mořkov'!$B$2:$J$40,9,0),"-")</f>
        <v>2</v>
      </c>
      <c r="H37" s="53" t="str">
        <f>IFERROR(VLOOKUP(B37,'2. červený kámen'!$B$2:$J$11,9,0),"-")</f>
        <v>-</v>
      </c>
      <c r="I37" s="53">
        <f>IFERROR(VLOOKUP(B37,'3. rozhledna'!$B$2:$J$14,9,0),"-")</f>
        <v>12</v>
      </c>
      <c r="J37" s="52">
        <f>IFERROR(VLOOKUP(B37,bonus!$B$2:$L$16,11,0),"-")</f>
        <v>0</v>
      </c>
      <c r="K37" s="52" t="str">
        <f>IFERROR(VLOOKUP(B37,'4. štramberk'!$B$2:$J$64,9,0),"-")</f>
        <v>-</v>
      </c>
      <c r="L37" s="52" t="str">
        <f>IFERROR(VLOOKUP(B37,'5. obora'!$B$2:$J$22,9,0),"-")</f>
        <v>-</v>
      </c>
      <c r="M37" s="52"/>
      <c r="N37" s="52"/>
      <c r="O37" s="52"/>
      <c r="P37" s="54">
        <f t="shared" si="3"/>
        <v>14</v>
      </c>
    </row>
    <row r="38" spans="1:16" x14ac:dyDescent="0.25">
      <c r="A38" s="60">
        <v>37</v>
      </c>
      <c r="B38" s="49" t="str">
        <f t="shared" si="2"/>
        <v>RECHTENBERG Karel</v>
      </c>
      <c r="C38" s="50" t="s">
        <v>275</v>
      </c>
      <c r="D38" s="50" t="s">
        <v>162</v>
      </c>
      <c r="E38" s="51">
        <v>1947</v>
      </c>
      <c r="F38" s="50" t="s">
        <v>330</v>
      </c>
      <c r="G38" s="52" t="str">
        <f>IFERROR(VLOOKUP(B38,'1. mořkov'!$B$2:$J$40,9,0),"-")</f>
        <v>-</v>
      </c>
      <c r="H38" s="53" t="str">
        <f>IFERROR(VLOOKUP(B38,'2. červený kámen'!$B$2:$J$11,9,0),"-")</f>
        <v>-</v>
      </c>
      <c r="I38" s="53" t="str">
        <f>IFERROR(VLOOKUP(B38,'3. rozhledna'!$B$2:$J$14,9,0),"-")</f>
        <v>-</v>
      </c>
      <c r="J38" s="52" t="str">
        <f>IFERROR(VLOOKUP(B38,bonus!$B$2:$L$16,11,0),"-")</f>
        <v>-</v>
      </c>
      <c r="K38" s="52">
        <f>IFERROR(VLOOKUP(B38,'4. štramberk'!$B$2:$J$64,9,0),"-")</f>
        <v>0</v>
      </c>
      <c r="L38" s="52">
        <f>IFERROR(VLOOKUP(B38,'5. obora'!$B$2:$J$22,9,0),"-")</f>
        <v>14</v>
      </c>
      <c r="M38" s="52"/>
      <c r="N38" s="52"/>
      <c r="O38" s="52"/>
      <c r="P38" s="54">
        <f t="shared" si="3"/>
        <v>14</v>
      </c>
    </row>
    <row r="39" spans="1:16" x14ac:dyDescent="0.25">
      <c r="A39" s="60">
        <v>38</v>
      </c>
      <c r="B39" s="49" t="str">
        <f t="shared" si="2"/>
        <v>SMOLA Josef</v>
      </c>
      <c r="C39" s="50" t="s">
        <v>83</v>
      </c>
      <c r="D39" s="50" t="s">
        <v>84</v>
      </c>
      <c r="E39" s="51">
        <v>1951</v>
      </c>
      <c r="F39" s="50" t="s">
        <v>24</v>
      </c>
      <c r="G39" s="52">
        <f>IFERROR(VLOOKUP(B39,'1. mořkov'!$B$2:$J$40,9,0),"-")</f>
        <v>13</v>
      </c>
      <c r="H39" s="53" t="str">
        <f>IFERROR(VLOOKUP(B39,'2. červený kámen'!$B$2:$J$11,9,0),"-")</f>
        <v>-</v>
      </c>
      <c r="I39" s="53" t="str">
        <f>IFERROR(VLOOKUP(B39,'3. rozhledna'!$B$2:$J$14,9,0),"-")</f>
        <v>-</v>
      </c>
      <c r="J39" s="52" t="str">
        <f>IFERROR(VLOOKUP(B39,bonus!$B$2:$L$16,11,0),"-")</f>
        <v>-</v>
      </c>
      <c r="K39" s="52">
        <f>IFERROR(VLOOKUP(B39,'4. štramberk'!$B$2:$J$64,9,0),"-")</f>
        <v>0</v>
      </c>
      <c r="L39" s="52" t="str">
        <f>IFERROR(VLOOKUP(B39,'5. obora'!$B$2:$J$22,9,0),"-")</f>
        <v>-</v>
      </c>
      <c r="M39" s="52"/>
      <c r="N39" s="52"/>
      <c r="O39" s="52"/>
      <c r="P39" s="54">
        <f t="shared" si="3"/>
        <v>13</v>
      </c>
    </row>
    <row r="40" spans="1:16" x14ac:dyDescent="0.25">
      <c r="A40" s="60">
        <v>39</v>
      </c>
      <c r="B40" s="49" t="str">
        <f t="shared" si="2"/>
        <v>KAMENEC Ivan</v>
      </c>
      <c r="C40" s="50" t="s">
        <v>53</v>
      </c>
      <c r="D40" s="50" t="s">
        <v>54</v>
      </c>
      <c r="E40" s="51">
        <v>1955</v>
      </c>
      <c r="F40" s="50" t="s">
        <v>55</v>
      </c>
      <c r="G40" s="52">
        <f>IFERROR(VLOOKUP(B40,'1. mořkov'!$B$2:$J$40,9,0),"-")</f>
        <v>12</v>
      </c>
      <c r="H40" s="53" t="str">
        <f>IFERROR(VLOOKUP(B40,'2. červený kámen'!$B$2:$J$11,9,0),"-")</f>
        <v>-</v>
      </c>
      <c r="I40" s="53" t="str">
        <f>IFERROR(VLOOKUP(B40,'3. rozhledna'!$B$2:$J$14,9,0),"-")</f>
        <v>-</v>
      </c>
      <c r="J40" s="52" t="str">
        <f>IFERROR(VLOOKUP(B40,bonus!$B$2:$L$16,11,0),"-")</f>
        <v>-</v>
      </c>
      <c r="K40" s="52" t="str">
        <f>IFERROR(VLOOKUP(B40,'4. štramberk'!$B$2:$J$64,9,0),"-")</f>
        <v>-</v>
      </c>
      <c r="L40" s="52" t="str">
        <f>IFERROR(VLOOKUP(B40,'5. obora'!$B$2:$J$22,9,0),"-")</f>
        <v>-</v>
      </c>
      <c r="M40" s="52"/>
      <c r="N40" s="52"/>
      <c r="O40" s="52"/>
      <c r="P40" s="54">
        <f t="shared" si="3"/>
        <v>12</v>
      </c>
    </row>
    <row r="41" spans="1:16" x14ac:dyDescent="0.25">
      <c r="A41" s="60">
        <v>40</v>
      </c>
      <c r="B41" s="49" t="str">
        <f t="shared" si="2"/>
        <v>RÝDL Pavel</v>
      </c>
      <c r="C41" s="50" t="s">
        <v>6</v>
      </c>
      <c r="D41" s="50" t="s">
        <v>7</v>
      </c>
      <c r="E41" s="51">
        <v>1967</v>
      </c>
      <c r="F41" s="50" t="s">
        <v>8</v>
      </c>
      <c r="G41" s="52">
        <f>IFERROR(VLOOKUP(B41,'1. mořkov'!$B$2:$J$40,9,0),"-")</f>
        <v>11</v>
      </c>
      <c r="H41" s="53" t="str">
        <f>IFERROR(VLOOKUP(B41,'2. červený kámen'!$B$2:$J$11,9,0),"-")</f>
        <v>-</v>
      </c>
      <c r="I41" s="53" t="str">
        <f>IFERROR(VLOOKUP(B41,'3. rozhledna'!$B$2:$J$14,9,0),"-")</f>
        <v>-</v>
      </c>
      <c r="J41" s="52" t="str">
        <f>IFERROR(VLOOKUP(B41,bonus!$B$2:$L$16,11,0),"-")</f>
        <v>-</v>
      </c>
      <c r="K41" s="52" t="str">
        <f>IFERROR(VLOOKUP(B41,'4. štramberk'!$B$2:$J$64,9,0),"-")</f>
        <v>-</v>
      </c>
      <c r="L41" s="52" t="str">
        <f>IFERROR(VLOOKUP(B41,'5. obora'!$B$2:$J$22,9,0),"-")</f>
        <v>-</v>
      </c>
      <c r="M41" s="52"/>
      <c r="N41" s="52"/>
      <c r="O41" s="52"/>
      <c r="P41" s="54">
        <f t="shared" si="3"/>
        <v>11</v>
      </c>
    </row>
    <row r="42" spans="1:16" x14ac:dyDescent="0.25">
      <c r="A42" s="60">
        <v>41</v>
      </c>
      <c r="B42" s="49" t="str">
        <f t="shared" si="2"/>
        <v>KELLER Antonín</v>
      </c>
      <c r="C42" s="50" t="s">
        <v>41</v>
      </c>
      <c r="D42" s="50" t="s">
        <v>42</v>
      </c>
      <c r="E42" s="51">
        <v>1963</v>
      </c>
      <c r="F42" s="50" t="s">
        <v>43</v>
      </c>
      <c r="G42" s="52">
        <f>IFERROR(VLOOKUP(B42,'1. mořkov'!$B$2:$J$40,9,0),"-")</f>
        <v>10</v>
      </c>
      <c r="H42" s="53" t="str">
        <f>IFERROR(VLOOKUP(B42,'2. červený kámen'!$B$2:$J$11,9,0),"-")</f>
        <v>-</v>
      </c>
      <c r="I42" s="53" t="str">
        <f>IFERROR(VLOOKUP(B42,'3. rozhledna'!$B$2:$J$14,9,0),"-")</f>
        <v>-</v>
      </c>
      <c r="J42" s="52" t="str">
        <f>IFERROR(VLOOKUP(B42,bonus!$B$2:$L$16,11,0),"-")</f>
        <v>-</v>
      </c>
      <c r="K42" s="52" t="str">
        <f>IFERROR(VLOOKUP(B42,'4. štramberk'!$B$2:$J$64,9,0),"-")</f>
        <v>-</v>
      </c>
      <c r="L42" s="52" t="str">
        <f>IFERROR(VLOOKUP(B42,'5. obora'!$B$2:$J$22,9,0),"-")</f>
        <v>-</v>
      </c>
      <c r="M42" s="52"/>
      <c r="N42" s="52"/>
      <c r="O42" s="52"/>
      <c r="P42" s="54">
        <f t="shared" si="3"/>
        <v>10</v>
      </c>
    </row>
    <row r="43" spans="1:16" x14ac:dyDescent="0.25">
      <c r="A43" s="60">
        <v>42</v>
      </c>
      <c r="B43" s="49" t="str">
        <f t="shared" si="2"/>
        <v>PROCHÁZKA Václav</v>
      </c>
      <c r="C43" s="50" t="s">
        <v>274</v>
      </c>
      <c r="D43" s="50" t="s">
        <v>206</v>
      </c>
      <c r="E43" s="51">
        <v>1945</v>
      </c>
      <c r="F43" s="50" t="s">
        <v>24</v>
      </c>
      <c r="G43" s="52" t="str">
        <f>IFERROR(VLOOKUP(B43,'1. mořkov'!$B$2:$J$40,9,0),"-")</f>
        <v>-</v>
      </c>
      <c r="H43" s="53" t="str">
        <f>IFERROR(VLOOKUP(B43,'2. červený kámen'!$B$2:$J$11,9,0),"-")</f>
        <v>-</v>
      </c>
      <c r="I43" s="53" t="str">
        <f>IFERROR(VLOOKUP(B43,'3. rozhledna'!$B$2:$J$14,9,0),"-")</f>
        <v>-</v>
      </c>
      <c r="J43" s="52" t="str">
        <f>IFERROR(VLOOKUP(B43,bonus!$B$2:$L$16,11,0),"-")</f>
        <v>-</v>
      </c>
      <c r="K43" s="52">
        <f>IFERROR(VLOOKUP(B43,'4. štramberk'!$B$2:$J$64,9,0),"-")</f>
        <v>10</v>
      </c>
      <c r="L43" s="52" t="str">
        <f>IFERROR(VLOOKUP(B43,'5. obora'!$B$2:$J$22,9,0),"-")</f>
        <v>-</v>
      </c>
      <c r="M43" s="52"/>
      <c r="N43" s="52"/>
      <c r="O43" s="52"/>
      <c r="P43" s="54">
        <f t="shared" si="3"/>
        <v>10</v>
      </c>
    </row>
    <row r="44" spans="1:16" x14ac:dyDescent="0.25">
      <c r="A44" s="60">
        <v>43</v>
      </c>
      <c r="B44" s="49" t="str">
        <f t="shared" si="2"/>
        <v>SKÝPALA Karel</v>
      </c>
      <c r="C44" s="50" t="s">
        <v>161</v>
      </c>
      <c r="D44" s="50" t="s">
        <v>162</v>
      </c>
      <c r="E44" s="51">
        <v>1969</v>
      </c>
      <c r="F44" s="50" t="s">
        <v>163</v>
      </c>
      <c r="G44" s="52" t="str">
        <f>IFERROR(VLOOKUP(B44,'1. mořkov'!$B$2:$J$40,9,0),"-")</f>
        <v>-</v>
      </c>
      <c r="H44" s="53" t="str">
        <f>IFERROR(VLOOKUP(B44,'2. červený kámen'!$B$2:$J$11,9,0),"-")</f>
        <v>-</v>
      </c>
      <c r="I44" s="53">
        <f>IFERROR(VLOOKUP(B44,'3. rozhledna'!$B$2:$J$14,9,0),"-")</f>
        <v>10</v>
      </c>
      <c r="J44" s="52">
        <f>IFERROR(VLOOKUP(B44,bonus!$B$2:$L$16,11,0),"-")</f>
        <v>0</v>
      </c>
      <c r="K44" s="52" t="str">
        <f>IFERROR(VLOOKUP(B44,'4. štramberk'!$B$2:$J$64,9,0),"-")</f>
        <v>-</v>
      </c>
      <c r="L44" s="52" t="str">
        <f>IFERROR(VLOOKUP(B44,'5. obora'!$B$2:$J$22,9,0),"-")</f>
        <v>-</v>
      </c>
      <c r="M44" s="52"/>
      <c r="N44" s="52"/>
      <c r="O44" s="52"/>
      <c r="P44" s="54">
        <f t="shared" si="3"/>
        <v>10</v>
      </c>
    </row>
    <row r="45" spans="1:16" x14ac:dyDescent="0.25">
      <c r="A45" s="60">
        <v>44</v>
      </c>
      <c r="B45" s="49" t="str">
        <f t="shared" si="2"/>
        <v>VALKO Petr</v>
      </c>
      <c r="C45" s="50" t="s">
        <v>342</v>
      </c>
      <c r="D45" s="50" t="s">
        <v>18</v>
      </c>
      <c r="E45" s="51">
        <v>1972</v>
      </c>
      <c r="F45" s="50" t="s">
        <v>308</v>
      </c>
      <c r="G45" s="52" t="str">
        <f>IFERROR(VLOOKUP(B45,'1. mořkov'!$B$2:$J$40,9,0),"-")</f>
        <v>-</v>
      </c>
      <c r="H45" s="53" t="str">
        <f>IFERROR(VLOOKUP(B45,'2. červený kámen'!$B$2:$J$11,9,0),"-")</f>
        <v>-</v>
      </c>
      <c r="I45" s="53" t="str">
        <f>IFERROR(VLOOKUP(B45,'3. rozhledna'!$B$2:$J$14,9,0),"-")</f>
        <v>-</v>
      </c>
      <c r="J45" s="52" t="str">
        <f>IFERROR(VLOOKUP(B45,bonus!$B$2:$L$16,11,0),"-")</f>
        <v>-</v>
      </c>
      <c r="K45" s="52" t="str">
        <f>IFERROR(VLOOKUP(B45,'4. štramberk'!$B$2:$J$64,9,0),"-")</f>
        <v>-</v>
      </c>
      <c r="L45" s="52">
        <f>IFERROR(VLOOKUP(B45,'5. obora'!$B$2:$J$22,9,0),"-")</f>
        <v>10</v>
      </c>
      <c r="M45" s="52"/>
      <c r="N45" s="52"/>
      <c r="O45" s="52"/>
      <c r="P45" s="54">
        <f t="shared" si="3"/>
        <v>10</v>
      </c>
    </row>
    <row r="46" spans="1:16" x14ac:dyDescent="0.25">
      <c r="A46" s="60">
        <v>45</v>
      </c>
      <c r="B46" s="49" t="str">
        <f t="shared" si="2"/>
        <v>KOCUREK Igor</v>
      </c>
      <c r="C46" s="50" t="s">
        <v>164</v>
      </c>
      <c r="D46" s="50" t="s">
        <v>165</v>
      </c>
      <c r="E46" s="51">
        <v>1971</v>
      </c>
      <c r="F46" s="50" t="s">
        <v>166</v>
      </c>
      <c r="G46" s="52" t="str">
        <f>IFERROR(VLOOKUP(B46,'1. mořkov'!$B$2:$J$40,9,0),"-")</f>
        <v>-</v>
      </c>
      <c r="H46" s="53" t="str">
        <f>IFERROR(VLOOKUP(B46,'2. červený kámen'!$B$2:$J$11,9,0),"-")</f>
        <v>-</v>
      </c>
      <c r="I46" s="53">
        <f>IFERROR(VLOOKUP(B46,'3. rozhledna'!$B$2:$J$14,9,0),"-")</f>
        <v>9</v>
      </c>
      <c r="J46" s="52">
        <f>IFERROR(VLOOKUP(B46,bonus!$B$2:$L$16,11,0),"-")</f>
        <v>0</v>
      </c>
      <c r="K46" s="52">
        <f>IFERROR(VLOOKUP(B46,'4. štramberk'!$B$2:$J$64,9,0),"-")</f>
        <v>0</v>
      </c>
      <c r="L46" s="52" t="str">
        <f>IFERROR(VLOOKUP(B46,'5. obora'!$B$2:$J$22,9,0),"-")</f>
        <v>-</v>
      </c>
      <c r="M46" s="52"/>
      <c r="N46" s="52"/>
      <c r="O46" s="52"/>
      <c r="P46" s="54">
        <f t="shared" si="3"/>
        <v>9</v>
      </c>
    </row>
    <row r="47" spans="1:16" x14ac:dyDescent="0.25">
      <c r="A47" s="60">
        <v>46</v>
      </c>
      <c r="B47" s="49" t="str">
        <f t="shared" si="2"/>
        <v>BAAR Martin</v>
      </c>
      <c r="C47" s="50" t="s">
        <v>13</v>
      </c>
      <c r="D47" s="50" t="s">
        <v>14</v>
      </c>
      <c r="E47" s="51">
        <v>1967</v>
      </c>
      <c r="F47" s="50" t="s">
        <v>15</v>
      </c>
      <c r="G47" s="52">
        <f>IFERROR(VLOOKUP(B47,'1. mořkov'!$B$2:$J$40,9,0),"-")</f>
        <v>6</v>
      </c>
      <c r="H47" s="53" t="str">
        <f>IFERROR(VLOOKUP(B47,'2. červený kámen'!$B$2:$J$11,9,0),"-")</f>
        <v>-</v>
      </c>
      <c r="I47" s="53" t="str">
        <f>IFERROR(VLOOKUP(B47,'3. rozhledna'!$B$2:$J$14,9,0),"-")</f>
        <v>-</v>
      </c>
      <c r="J47" s="52" t="str">
        <f>IFERROR(VLOOKUP(B47,bonus!$B$2:$L$16,11,0),"-")</f>
        <v>-</v>
      </c>
      <c r="K47" s="52">
        <f>IFERROR(VLOOKUP(B47,'4. štramberk'!$B$2:$J$64,9,0),"-")</f>
        <v>2</v>
      </c>
      <c r="L47" s="52" t="str">
        <f>IFERROR(VLOOKUP(B47,'5. obora'!$B$2:$J$22,9,0),"-")</f>
        <v>-</v>
      </c>
      <c r="M47" s="52"/>
      <c r="N47" s="52"/>
      <c r="O47" s="52"/>
      <c r="P47" s="54">
        <f t="shared" si="3"/>
        <v>8</v>
      </c>
    </row>
    <row r="48" spans="1:16" x14ac:dyDescent="0.25">
      <c r="A48" s="60">
        <v>47</v>
      </c>
      <c r="B48" s="49" t="str">
        <f t="shared" si="2"/>
        <v>ŠAMÁNEK Petr</v>
      </c>
      <c r="C48" s="50" t="s">
        <v>167</v>
      </c>
      <c r="D48" s="50" t="s">
        <v>18</v>
      </c>
      <c r="E48" s="51">
        <v>1969</v>
      </c>
      <c r="F48" s="50" t="s">
        <v>163</v>
      </c>
      <c r="G48" s="52" t="str">
        <f>IFERROR(VLOOKUP(B48,'1. mořkov'!$B$2:$J$40,9,0),"-")</f>
        <v>-</v>
      </c>
      <c r="H48" s="53" t="str">
        <f>IFERROR(VLOOKUP(B48,'2. červený kámen'!$B$2:$J$11,9,0),"-")</f>
        <v>-</v>
      </c>
      <c r="I48" s="53">
        <f>IFERROR(VLOOKUP(B48,'3. rozhledna'!$B$2:$J$14,9,0),"-")</f>
        <v>8</v>
      </c>
      <c r="J48" s="52">
        <f>IFERROR(VLOOKUP(B48,bonus!$B$2:$L$16,11,0),"-")</f>
        <v>0</v>
      </c>
      <c r="K48" s="52" t="str">
        <f>IFERROR(VLOOKUP(B48,'4. štramberk'!$B$2:$J$64,9,0),"-")</f>
        <v>-</v>
      </c>
      <c r="L48" s="52" t="str">
        <f>IFERROR(VLOOKUP(B48,'5. obora'!$B$2:$J$22,9,0),"-")</f>
        <v>-</v>
      </c>
      <c r="M48" s="52"/>
      <c r="N48" s="52"/>
      <c r="O48" s="52"/>
      <c r="P48" s="54">
        <f t="shared" si="3"/>
        <v>8</v>
      </c>
    </row>
    <row r="49" spans="1:16" x14ac:dyDescent="0.25">
      <c r="A49" s="60">
        <v>48</v>
      </c>
      <c r="B49" s="49" t="str">
        <f t="shared" si="2"/>
        <v>VYHLÍDAL Patrik</v>
      </c>
      <c r="C49" s="50" t="s">
        <v>343</v>
      </c>
      <c r="D49" s="50" t="s">
        <v>20</v>
      </c>
      <c r="E49" s="51">
        <v>1972</v>
      </c>
      <c r="F49" s="50" t="s">
        <v>310</v>
      </c>
      <c r="G49" s="52" t="str">
        <f>IFERROR(VLOOKUP(B49,'1. mořkov'!$B$2:$J$40,9,0),"-")</f>
        <v>-</v>
      </c>
      <c r="H49" s="53" t="str">
        <f>IFERROR(VLOOKUP(B49,'2. červený kámen'!$B$2:$J$11,9,0),"-")</f>
        <v>-</v>
      </c>
      <c r="I49" s="53" t="str">
        <f>IFERROR(VLOOKUP(B49,'3. rozhledna'!$B$2:$J$14,9,0),"-")</f>
        <v>-</v>
      </c>
      <c r="J49" s="52" t="str">
        <f>IFERROR(VLOOKUP(B49,bonus!$B$2:$L$16,11,0),"-")</f>
        <v>-</v>
      </c>
      <c r="K49" s="52" t="str">
        <f>IFERROR(VLOOKUP(B49,'4. štramberk'!$B$2:$J$64,9,0),"-")</f>
        <v>-</v>
      </c>
      <c r="L49" s="52">
        <f>IFERROR(VLOOKUP(B49,'5. obora'!$B$2:$J$22,9,0),"-")</f>
        <v>8</v>
      </c>
      <c r="M49" s="52"/>
      <c r="N49" s="52"/>
      <c r="O49" s="52"/>
      <c r="P49" s="54">
        <f t="shared" si="3"/>
        <v>8</v>
      </c>
    </row>
    <row r="50" spans="1:16" x14ac:dyDescent="0.25">
      <c r="A50" s="60">
        <v>49</v>
      </c>
      <c r="B50" s="49" t="str">
        <f t="shared" si="2"/>
        <v>ŠVIHEL Miroslav</v>
      </c>
      <c r="C50" s="50" t="s">
        <v>50</v>
      </c>
      <c r="D50" s="50" t="s">
        <v>51</v>
      </c>
      <c r="E50" s="51">
        <v>1958</v>
      </c>
      <c r="F50" s="50" t="s">
        <v>52</v>
      </c>
      <c r="G50" s="52">
        <f>IFERROR(VLOOKUP(B50,'1. mořkov'!$B$2:$J$40,9,0),"-")</f>
        <v>7</v>
      </c>
      <c r="H50" s="53" t="str">
        <f>IFERROR(VLOOKUP(B50,'2. červený kámen'!$B$2:$J$11,9,0),"-")</f>
        <v>-</v>
      </c>
      <c r="I50" s="53" t="str">
        <f>IFERROR(VLOOKUP(B50,'3. rozhledna'!$B$2:$J$14,9,0),"-")</f>
        <v>-</v>
      </c>
      <c r="J50" s="52" t="str">
        <f>IFERROR(VLOOKUP(B50,bonus!$B$2:$L$16,11,0),"-")</f>
        <v>-</v>
      </c>
      <c r="K50" s="52" t="str">
        <f>IFERROR(VLOOKUP(B50,'4. štramberk'!$B$2:$J$64,9,0),"-")</f>
        <v>-</v>
      </c>
      <c r="L50" s="52" t="str">
        <f>IFERROR(VLOOKUP(B50,'5. obora'!$B$2:$J$22,9,0),"-")</f>
        <v>-</v>
      </c>
      <c r="M50" s="52"/>
      <c r="N50" s="52"/>
      <c r="O50" s="52"/>
      <c r="P50" s="54">
        <f t="shared" si="3"/>
        <v>7</v>
      </c>
    </row>
    <row r="51" spans="1:16" x14ac:dyDescent="0.25">
      <c r="A51" s="60">
        <v>50</v>
      </c>
      <c r="B51" s="49" t="str">
        <f t="shared" si="2"/>
        <v>POLACH Zdeněk</v>
      </c>
      <c r="C51" s="50" t="s">
        <v>344</v>
      </c>
      <c r="D51" s="50" t="s">
        <v>345</v>
      </c>
      <c r="E51" s="51">
        <v>1968</v>
      </c>
      <c r="F51" s="50" t="s">
        <v>314</v>
      </c>
      <c r="G51" s="52" t="str">
        <f>IFERROR(VLOOKUP(B51,'1. mořkov'!$B$2:$J$40,9,0),"-")</f>
        <v>-</v>
      </c>
      <c r="H51" s="53" t="str">
        <f>IFERROR(VLOOKUP(B51,'2. červený kámen'!$B$2:$J$11,9,0),"-")</f>
        <v>-</v>
      </c>
      <c r="I51" s="53" t="str">
        <f>IFERROR(VLOOKUP(B51,'3. rozhledna'!$B$2:$J$14,9,0),"-")</f>
        <v>-</v>
      </c>
      <c r="J51" s="52" t="str">
        <f>IFERROR(VLOOKUP(B51,bonus!$B$2:$L$16,11,0),"-")</f>
        <v>-</v>
      </c>
      <c r="K51" s="52" t="str">
        <f>IFERROR(VLOOKUP(B51,'4. štramberk'!$B$2:$J$64,9,0),"-")</f>
        <v>-</v>
      </c>
      <c r="L51" s="52">
        <f>IFERROR(VLOOKUP(B51,'5. obora'!$B$2:$J$22,9,0),"-")</f>
        <v>6</v>
      </c>
      <c r="M51" s="52"/>
      <c r="N51" s="52"/>
      <c r="O51" s="52"/>
      <c r="P51" s="54">
        <f t="shared" si="3"/>
        <v>6</v>
      </c>
    </row>
    <row r="52" spans="1:16" x14ac:dyDescent="0.25">
      <c r="A52" s="60">
        <v>51</v>
      </c>
      <c r="B52" s="49" t="str">
        <f t="shared" si="2"/>
        <v>TSAMETIS Nikolaos</v>
      </c>
      <c r="C52" s="50" t="s">
        <v>89</v>
      </c>
      <c r="D52" s="50" t="s">
        <v>90</v>
      </c>
      <c r="E52" s="51">
        <v>1942</v>
      </c>
      <c r="F52" s="50" t="s">
        <v>91</v>
      </c>
      <c r="G52" s="52">
        <f>IFERROR(VLOOKUP(B52,'1. mořkov'!$B$2:$J$40,9,0),"-")</f>
        <v>1</v>
      </c>
      <c r="H52" s="53" t="str">
        <f>IFERROR(VLOOKUP(B52,'2. červený kámen'!$B$2:$J$11,9,0),"-")</f>
        <v>-</v>
      </c>
      <c r="I52" s="53" t="str">
        <f>IFERROR(VLOOKUP(B52,'3. rozhledna'!$B$2:$J$14,9,0),"-")</f>
        <v>-</v>
      </c>
      <c r="J52" s="52" t="str">
        <f>IFERROR(VLOOKUP(B52,bonus!$B$2:$L$16,11,0),"-")</f>
        <v>-</v>
      </c>
      <c r="K52" s="52">
        <f>IFERROR(VLOOKUP(B52,'4. štramberk'!$B$2:$J$64,9,0),"-")</f>
        <v>4</v>
      </c>
      <c r="L52" s="52" t="str">
        <f>IFERROR(VLOOKUP(B52,'5. obora'!$B$2:$J$22,9,0),"-")</f>
        <v>-</v>
      </c>
      <c r="M52" s="52"/>
      <c r="N52" s="52"/>
      <c r="O52" s="52"/>
      <c r="P52" s="54">
        <f t="shared" si="3"/>
        <v>5</v>
      </c>
    </row>
    <row r="53" spans="1:16" x14ac:dyDescent="0.25">
      <c r="A53" s="60">
        <v>52</v>
      </c>
      <c r="B53" s="49" t="str">
        <f t="shared" si="2"/>
        <v>MINÁŘ Oldřich</v>
      </c>
      <c r="C53" s="50" t="s">
        <v>44</v>
      </c>
      <c r="D53" s="50" t="s">
        <v>45</v>
      </c>
      <c r="E53" s="51">
        <v>1963</v>
      </c>
      <c r="F53" s="50" t="s">
        <v>46</v>
      </c>
      <c r="G53" s="52">
        <f>IFERROR(VLOOKUP(B53,'1. mořkov'!$B$2:$J$40,9,0),"-")</f>
        <v>4</v>
      </c>
      <c r="H53" s="53" t="str">
        <f>IFERROR(VLOOKUP(B53,'2. červený kámen'!$B$2:$J$11,9,0),"-")</f>
        <v>-</v>
      </c>
      <c r="I53" s="53" t="str">
        <f>IFERROR(VLOOKUP(B53,'3. rozhledna'!$B$2:$J$14,9,0),"-")</f>
        <v>-</v>
      </c>
      <c r="J53" s="52" t="str">
        <f>IFERROR(VLOOKUP(B53,bonus!$B$2:$L$16,11,0),"-")</f>
        <v>-</v>
      </c>
      <c r="K53" s="52" t="str">
        <f>IFERROR(VLOOKUP(B53,'4. štramberk'!$B$2:$J$64,9,0),"-")</f>
        <v>-</v>
      </c>
      <c r="L53" s="52" t="str">
        <f>IFERROR(VLOOKUP(B53,'5. obora'!$B$2:$J$22,9,0),"-")</f>
        <v>-</v>
      </c>
      <c r="M53" s="52"/>
      <c r="N53" s="52"/>
      <c r="O53" s="52"/>
      <c r="P53" s="54">
        <f t="shared" si="3"/>
        <v>4</v>
      </c>
    </row>
    <row r="54" spans="1:16" x14ac:dyDescent="0.25">
      <c r="A54" s="60">
        <v>53</v>
      </c>
      <c r="B54" s="49" t="str">
        <f t="shared" si="2"/>
        <v>SKYPALA Karel</v>
      </c>
      <c r="C54" s="50" t="s">
        <v>279</v>
      </c>
      <c r="D54" s="50" t="s">
        <v>162</v>
      </c>
      <c r="E54" s="51">
        <v>1969</v>
      </c>
      <c r="F54" s="50" t="s">
        <v>210</v>
      </c>
      <c r="G54" s="52" t="str">
        <f>IFERROR(VLOOKUP(B54,'1. mořkov'!$B$2:$J$40,9,0),"-")</f>
        <v>-</v>
      </c>
      <c r="H54" s="53" t="str">
        <f>IFERROR(VLOOKUP(B54,'2. červený kámen'!$B$2:$J$11,9,0),"-")</f>
        <v>-</v>
      </c>
      <c r="I54" s="53" t="str">
        <f>IFERROR(VLOOKUP(B54,'3. rozhledna'!$B$2:$J$14,9,0),"-")</f>
        <v>-</v>
      </c>
      <c r="J54" s="52" t="str">
        <f>IFERROR(VLOOKUP(B54,bonus!$B$2:$L$16,11,0),"-")</f>
        <v>-</v>
      </c>
      <c r="K54" s="52">
        <f>IFERROR(VLOOKUP(B54,'4. štramberk'!$B$2:$J$64,9,0),"-")</f>
        <v>0</v>
      </c>
      <c r="L54" s="52">
        <f>IFERROR(VLOOKUP(B54,'5. obora'!$B$2:$J$22,9,0),"-")</f>
        <v>4</v>
      </c>
      <c r="M54" s="52"/>
      <c r="N54" s="52"/>
      <c r="O54" s="52"/>
      <c r="P54" s="54">
        <f t="shared" si="3"/>
        <v>4</v>
      </c>
    </row>
    <row r="55" spans="1:16" x14ac:dyDescent="0.25">
      <c r="A55" s="60">
        <v>54</v>
      </c>
      <c r="B55" s="49" t="str">
        <f t="shared" si="2"/>
        <v>GROMUS Petr</v>
      </c>
      <c r="C55" s="50" t="s">
        <v>56</v>
      </c>
      <c r="D55" s="50" t="s">
        <v>18</v>
      </c>
      <c r="E55" s="51">
        <v>1956</v>
      </c>
      <c r="F55" s="50" t="s">
        <v>57</v>
      </c>
      <c r="G55" s="52">
        <f>IFERROR(VLOOKUP(B55,'1. mořkov'!$B$2:$J$40,9,0),"-")</f>
        <v>3</v>
      </c>
      <c r="H55" s="53" t="str">
        <f>IFERROR(VLOOKUP(B55,'2. červený kámen'!$B$2:$J$11,9,0),"-")</f>
        <v>-</v>
      </c>
      <c r="I55" s="53" t="str">
        <f>IFERROR(VLOOKUP(B55,'3. rozhledna'!$B$2:$J$14,9,0),"-")</f>
        <v>-</v>
      </c>
      <c r="J55" s="52" t="str">
        <f>IFERROR(VLOOKUP(B55,bonus!$B$2:$L$16,11,0),"-")</f>
        <v>-</v>
      </c>
      <c r="K55" s="52" t="str">
        <f>IFERROR(VLOOKUP(B55,'4. štramberk'!$B$2:$J$64,9,0),"-")</f>
        <v>-</v>
      </c>
      <c r="L55" s="52" t="str">
        <f>IFERROR(VLOOKUP(B55,'5. obora'!$B$2:$J$22,9,0),"-")</f>
        <v>-</v>
      </c>
      <c r="M55" s="52"/>
      <c r="N55" s="52"/>
      <c r="O55" s="52"/>
      <c r="P55" s="54">
        <f t="shared" si="3"/>
        <v>3</v>
      </c>
    </row>
    <row r="56" spans="1:16" x14ac:dyDescent="0.25">
      <c r="A56" s="60">
        <v>55</v>
      </c>
      <c r="B56" s="49" t="str">
        <f t="shared" si="2"/>
        <v>PODŽORNÝ Ervín</v>
      </c>
      <c r="C56" s="50" t="s">
        <v>333</v>
      </c>
      <c r="D56" s="50" t="s">
        <v>334</v>
      </c>
      <c r="E56" s="51">
        <v>1941</v>
      </c>
      <c r="F56" s="50" t="s">
        <v>332</v>
      </c>
      <c r="G56" s="52" t="str">
        <f>IFERROR(VLOOKUP(B56,'1. mořkov'!$B$2:$J$40,9,0),"-")</f>
        <v>-</v>
      </c>
      <c r="H56" s="53" t="str">
        <f>IFERROR(VLOOKUP(B56,'2. červený kámen'!$B$2:$J$11,9,0),"-")</f>
        <v>-</v>
      </c>
      <c r="I56" s="53" t="str">
        <f>IFERROR(VLOOKUP(B56,'3. rozhledna'!$B$2:$J$14,9,0),"-")</f>
        <v>-</v>
      </c>
      <c r="J56" s="52" t="str">
        <f>IFERROR(VLOOKUP(B56,bonus!$B$2:$L$16,11,0),"-")</f>
        <v>-</v>
      </c>
      <c r="K56" s="52" t="str">
        <f>IFERROR(VLOOKUP(B56,'4. štramberk'!$B$2:$J$64,9,0),"-")</f>
        <v>-</v>
      </c>
      <c r="L56" s="52">
        <f>IFERROR(VLOOKUP(B56,'5. obora'!$B$2:$J$22,9,0),"-")</f>
        <v>2</v>
      </c>
      <c r="M56" s="52"/>
      <c r="N56" s="52"/>
      <c r="O56" s="52"/>
      <c r="P56" s="54">
        <f t="shared" si="3"/>
        <v>2</v>
      </c>
    </row>
    <row r="57" spans="1:16" x14ac:dyDescent="0.25">
      <c r="A57" s="60">
        <v>56</v>
      </c>
      <c r="B57" s="49" t="str">
        <f t="shared" si="2"/>
        <v>BARDAŠEVSKÝ Lubomír</v>
      </c>
      <c r="C57" s="50" t="s">
        <v>247</v>
      </c>
      <c r="D57" s="50" t="s">
        <v>62</v>
      </c>
      <c r="E57" s="51">
        <v>1962</v>
      </c>
      <c r="F57" s="50" t="s">
        <v>199</v>
      </c>
      <c r="G57" s="52" t="str">
        <f>IFERROR(VLOOKUP(B57,'1. mořkov'!$B$2:$J$40,9,0),"-")</f>
        <v>-</v>
      </c>
      <c r="H57" s="53" t="str">
        <f>IFERROR(VLOOKUP(B57,'2. červený kámen'!$B$2:$J$11,9,0),"-")</f>
        <v>-</v>
      </c>
      <c r="I57" s="53" t="str">
        <f>IFERROR(VLOOKUP(B57,'3. rozhledna'!$B$2:$J$14,9,0),"-")</f>
        <v>-</v>
      </c>
      <c r="J57" s="52" t="str">
        <f>IFERROR(VLOOKUP(B57,bonus!$B$2:$L$16,11,0),"-")</f>
        <v>-</v>
      </c>
      <c r="K57" s="52">
        <f>IFERROR(VLOOKUP(B57,'4. štramberk'!$B$2:$J$64,9,0),"-")</f>
        <v>0</v>
      </c>
      <c r="L57" s="52" t="str">
        <f>IFERROR(VLOOKUP(B57,'5. obora'!$B$2:$J$22,9,0),"-")</f>
        <v>-</v>
      </c>
      <c r="M57" s="52"/>
      <c r="N57" s="52"/>
      <c r="O57" s="52"/>
      <c r="P57" s="54">
        <f t="shared" si="3"/>
        <v>0</v>
      </c>
    </row>
    <row r="58" spans="1:16" x14ac:dyDescent="0.25">
      <c r="A58" s="60">
        <v>57</v>
      </c>
      <c r="B58" s="49" t="str">
        <f t="shared" si="2"/>
        <v>BAŽANOWSKI Rostislav</v>
      </c>
      <c r="C58" s="50" t="s">
        <v>22</v>
      </c>
      <c r="D58" s="50" t="s">
        <v>23</v>
      </c>
      <c r="E58" s="51">
        <v>1965</v>
      </c>
      <c r="F58" s="50" t="s">
        <v>24</v>
      </c>
      <c r="G58" s="52">
        <f>IFERROR(VLOOKUP(B58,'1. mořkov'!$B$2:$J$40,9,0),"-")</f>
        <v>0</v>
      </c>
      <c r="H58" s="53" t="str">
        <f>IFERROR(VLOOKUP(B58,'2. červený kámen'!$B$2:$J$11,9,0),"-")</f>
        <v>-</v>
      </c>
      <c r="I58" s="53" t="str">
        <f>IFERROR(VLOOKUP(B58,'3. rozhledna'!$B$2:$J$14,9,0),"-")</f>
        <v>-</v>
      </c>
      <c r="J58" s="52" t="str">
        <f>IFERROR(VLOOKUP(B58,bonus!$B$2:$L$16,11,0),"-")</f>
        <v>-</v>
      </c>
      <c r="K58" s="52">
        <f>IFERROR(VLOOKUP(B58,'4. štramberk'!$B$2:$J$64,9,0),"-")</f>
        <v>0</v>
      </c>
      <c r="L58" s="52" t="str">
        <f>IFERROR(VLOOKUP(B58,'5. obora'!$B$2:$J$22,9,0),"-")</f>
        <v>-</v>
      </c>
      <c r="M58" s="52"/>
      <c r="N58" s="52"/>
      <c r="O58" s="52"/>
      <c r="P58" s="54">
        <f t="shared" si="3"/>
        <v>0</v>
      </c>
    </row>
    <row r="59" spans="1:16" x14ac:dyDescent="0.25">
      <c r="A59" s="60">
        <v>58</v>
      </c>
      <c r="B59" s="49" t="str">
        <f t="shared" si="2"/>
        <v>BEDNAŘÍK Jiří</v>
      </c>
      <c r="C59" s="50" t="s">
        <v>248</v>
      </c>
      <c r="D59" s="50" t="s">
        <v>26</v>
      </c>
      <c r="E59" s="51">
        <v>1945</v>
      </c>
      <c r="F59" s="50" t="s">
        <v>5</v>
      </c>
      <c r="G59" s="52" t="str">
        <f>IFERROR(VLOOKUP(B59,'1. mořkov'!$B$2:$J$40,9,0),"-")</f>
        <v>-</v>
      </c>
      <c r="H59" s="53" t="str">
        <f>IFERROR(VLOOKUP(B59,'2. červený kámen'!$B$2:$J$11,9,0),"-")</f>
        <v>-</v>
      </c>
      <c r="I59" s="53" t="str">
        <f>IFERROR(VLOOKUP(B59,'3. rozhledna'!$B$2:$J$14,9,0),"-")</f>
        <v>-</v>
      </c>
      <c r="J59" s="52" t="str">
        <f>IFERROR(VLOOKUP(B59,bonus!$B$2:$L$16,11,0),"-")</f>
        <v>-</v>
      </c>
      <c r="K59" s="52">
        <f>IFERROR(VLOOKUP(B59,'4. štramberk'!$B$2:$J$64,9,0),"-")</f>
        <v>0</v>
      </c>
      <c r="L59" s="52" t="str">
        <f>IFERROR(VLOOKUP(B59,'5. obora'!$B$2:$J$22,9,0),"-")</f>
        <v>-</v>
      </c>
      <c r="M59" s="52"/>
      <c r="N59" s="52"/>
      <c r="O59" s="52"/>
      <c r="P59" s="54">
        <f t="shared" si="3"/>
        <v>0</v>
      </c>
    </row>
    <row r="60" spans="1:16" x14ac:dyDescent="0.25">
      <c r="A60" s="60">
        <v>59</v>
      </c>
      <c r="B60" s="49" t="str">
        <f t="shared" si="2"/>
        <v>BIALOVAS Miroslav</v>
      </c>
      <c r="C60" s="50" t="s">
        <v>249</v>
      </c>
      <c r="D60" s="50" t="s">
        <v>51</v>
      </c>
      <c r="E60" s="51">
        <v>1964</v>
      </c>
      <c r="F60" s="50" t="s">
        <v>202</v>
      </c>
      <c r="G60" s="52" t="str">
        <f>IFERROR(VLOOKUP(B60,'1. mořkov'!$B$2:$J$40,9,0),"-")</f>
        <v>-</v>
      </c>
      <c r="H60" s="53" t="str">
        <f>IFERROR(VLOOKUP(B60,'2. červený kámen'!$B$2:$J$11,9,0),"-")</f>
        <v>-</v>
      </c>
      <c r="I60" s="53" t="str">
        <f>IFERROR(VLOOKUP(B60,'3. rozhledna'!$B$2:$J$14,9,0),"-")</f>
        <v>-</v>
      </c>
      <c r="J60" s="52" t="str">
        <f>IFERROR(VLOOKUP(B60,bonus!$B$2:$L$16,11,0),"-")</f>
        <v>-</v>
      </c>
      <c r="K60" s="52">
        <f>IFERROR(VLOOKUP(B60,'4. štramberk'!$B$2:$J$64,9,0),"-")</f>
        <v>0</v>
      </c>
      <c r="L60" s="52" t="str">
        <f>IFERROR(VLOOKUP(B60,'5. obora'!$B$2:$J$22,9,0),"-")</f>
        <v>-</v>
      </c>
      <c r="M60" s="52"/>
      <c r="N60" s="52"/>
      <c r="O60" s="52"/>
      <c r="P60" s="54">
        <f t="shared" si="3"/>
        <v>0</v>
      </c>
    </row>
    <row r="61" spans="1:16" x14ac:dyDescent="0.25">
      <c r="A61" s="60">
        <v>60</v>
      </c>
      <c r="B61" s="49" t="str">
        <f t="shared" si="2"/>
        <v>BÍLÝ Petr</v>
      </c>
      <c r="C61" s="50" t="s">
        <v>250</v>
      </c>
      <c r="D61" s="50" t="s">
        <v>18</v>
      </c>
      <c r="E61" s="51">
        <v>1958</v>
      </c>
      <c r="F61" s="50" t="s">
        <v>200</v>
      </c>
      <c r="G61" s="52" t="str">
        <f>IFERROR(VLOOKUP(B61,'1. mořkov'!$B$2:$J$40,9,0),"-")</f>
        <v>-</v>
      </c>
      <c r="H61" s="53" t="str">
        <f>IFERROR(VLOOKUP(B61,'2. červený kámen'!$B$2:$J$11,9,0),"-")</f>
        <v>-</v>
      </c>
      <c r="I61" s="53" t="str">
        <f>IFERROR(VLOOKUP(B61,'3. rozhledna'!$B$2:$J$14,9,0),"-")</f>
        <v>-</v>
      </c>
      <c r="J61" s="52" t="str">
        <f>IFERROR(VLOOKUP(B61,bonus!$B$2:$L$16,11,0),"-")</f>
        <v>-</v>
      </c>
      <c r="K61" s="52">
        <f>IFERROR(VLOOKUP(B61,'4. štramberk'!$B$2:$J$64,9,0),"-")</f>
        <v>0</v>
      </c>
      <c r="L61" s="52" t="str">
        <f>IFERROR(VLOOKUP(B61,'5. obora'!$B$2:$J$22,9,0),"-")</f>
        <v>-</v>
      </c>
      <c r="M61" s="52"/>
      <c r="N61" s="52"/>
      <c r="O61" s="52"/>
      <c r="P61" s="54">
        <f t="shared" si="3"/>
        <v>0</v>
      </c>
    </row>
    <row r="62" spans="1:16" x14ac:dyDescent="0.25">
      <c r="A62" s="60">
        <v>61</v>
      </c>
      <c r="B62" s="49" t="str">
        <f t="shared" si="2"/>
        <v>BORTEL Jiří</v>
      </c>
      <c r="C62" s="50" t="s">
        <v>25</v>
      </c>
      <c r="D62" s="50" t="s">
        <v>26</v>
      </c>
      <c r="E62" s="51">
        <v>1965</v>
      </c>
      <c r="F62" s="50" t="s">
        <v>27</v>
      </c>
      <c r="G62" s="52">
        <f>IFERROR(VLOOKUP(B62,'1. mořkov'!$B$2:$J$40,9,0),"-")</f>
        <v>0</v>
      </c>
      <c r="H62" s="53" t="str">
        <f>IFERROR(VLOOKUP(B62,'2. červený kámen'!$B$2:$J$11,9,0),"-")</f>
        <v>-</v>
      </c>
      <c r="I62" s="53" t="str">
        <f>IFERROR(VLOOKUP(B62,'3. rozhledna'!$B$2:$J$14,9,0),"-")</f>
        <v>-</v>
      </c>
      <c r="J62" s="52" t="str">
        <f>IFERROR(VLOOKUP(B62,bonus!$B$2:$L$16,11,0),"-")</f>
        <v>-</v>
      </c>
      <c r="K62" s="52">
        <f>IFERROR(VLOOKUP(B62,'4. štramberk'!$B$2:$J$64,9,0),"-")</f>
        <v>0</v>
      </c>
      <c r="L62" s="52" t="str">
        <f>IFERROR(VLOOKUP(B62,'5. obora'!$B$2:$J$22,9,0),"-")</f>
        <v>-</v>
      </c>
      <c r="M62" s="52"/>
      <c r="N62" s="52"/>
      <c r="O62" s="52"/>
      <c r="P62" s="54">
        <f t="shared" si="3"/>
        <v>0</v>
      </c>
    </row>
    <row r="63" spans="1:16" x14ac:dyDescent="0.25">
      <c r="A63" s="60">
        <v>62</v>
      </c>
      <c r="B63" s="49" t="str">
        <f t="shared" si="2"/>
        <v>DOBEČKA Radek</v>
      </c>
      <c r="C63" s="50" t="s">
        <v>252</v>
      </c>
      <c r="D63" s="50" t="s">
        <v>226</v>
      </c>
      <c r="E63" s="51">
        <v>1973</v>
      </c>
      <c r="F63" s="50" t="s">
        <v>166</v>
      </c>
      <c r="G63" s="52" t="str">
        <f>IFERROR(VLOOKUP(B63,'1. mořkov'!$B$2:$J$40,9,0),"-")</f>
        <v>-</v>
      </c>
      <c r="H63" s="53" t="str">
        <f>IFERROR(VLOOKUP(B63,'2. červený kámen'!$B$2:$J$11,9,0),"-")</f>
        <v>-</v>
      </c>
      <c r="I63" s="53" t="str">
        <f>IFERROR(VLOOKUP(B63,'3. rozhledna'!$B$2:$J$14,9,0),"-")</f>
        <v>-</v>
      </c>
      <c r="J63" s="52" t="str">
        <f>IFERROR(VLOOKUP(B63,bonus!$B$2:$L$16,11,0),"-")</f>
        <v>-</v>
      </c>
      <c r="K63" s="52">
        <f>IFERROR(VLOOKUP(B63,'4. štramberk'!$B$2:$J$64,9,0),"-")</f>
        <v>0</v>
      </c>
      <c r="L63" s="52" t="str">
        <f>IFERROR(VLOOKUP(B63,'5. obora'!$B$2:$J$22,9,0),"-")</f>
        <v>-</v>
      </c>
      <c r="M63" s="52"/>
      <c r="N63" s="52"/>
      <c r="O63" s="52"/>
      <c r="P63" s="54">
        <f t="shared" si="3"/>
        <v>0</v>
      </c>
    </row>
    <row r="64" spans="1:16" x14ac:dyDescent="0.25">
      <c r="A64" s="60">
        <v>63</v>
      </c>
      <c r="B64" s="49" t="str">
        <f t="shared" si="2"/>
        <v>DOBIÁŠ Vilém</v>
      </c>
      <c r="C64" s="50" t="s">
        <v>253</v>
      </c>
      <c r="D64" s="50" t="s">
        <v>194</v>
      </c>
      <c r="E64" s="51">
        <v>1955</v>
      </c>
      <c r="F64" s="50" t="s">
        <v>203</v>
      </c>
      <c r="G64" s="52" t="str">
        <f>IFERROR(VLOOKUP(B64,'1. mořkov'!$B$2:$J$40,9,0),"-")</f>
        <v>-</v>
      </c>
      <c r="H64" s="53" t="str">
        <f>IFERROR(VLOOKUP(B64,'2. červený kámen'!$B$2:$J$11,9,0),"-")</f>
        <v>-</v>
      </c>
      <c r="I64" s="53" t="str">
        <f>IFERROR(VLOOKUP(B64,'3. rozhledna'!$B$2:$J$14,9,0),"-")</f>
        <v>-</v>
      </c>
      <c r="J64" s="52" t="str">
        <f>IFERROR(VLOOKUP(B64,bonus!$B$2:$L$16,11,0),"-")</f>
        <v>-</v>
      </c>
      <c r="K64" s="52">
        <f>IFERROR(VLOOKUP(B64,'4. štramberk'!$B$2:$J$64,9,0),"-")</f>
        <v>0</v>
      </c>
      <c r="L64" s="52" t="str">
        <f>IFERROR(VLOOKUP(B64,'5. obora'!$B$2:$J$22,9,0),"-")</f>
        <v>-</v>
      </c>
      <c r="M64" s="52"/>
      <c r="N64" s="52"/>
      <c r="O64" s="52"/>
      <c r="P64" s="54">
        <f t="shared" si="3"/>
        <v>0</v>
      </c>
    </row>
    <row r="65" spans="1:16" x14ac:dyDescent="0.25">
      <c r="A65" s="60">
        <v>64</v>
      </c>
      <c r="B65" s="49" t="str">
        <f t="shared" si="2"/>
        <v>DVOŘÁK Ladislav</v>
      </c>
      <c r="C65" s="50" t="s">
        <v>66</v>
      </c>
      <c r="D65" s="50" t="s">
        <v>67</v>
      </c>
      <c r="E65" s="51">
        <v>1962</v>
      </c>
      <c r="F65" s="50" t="s">
        <v>68</v>
      </c>
      <c r="G65" s="52">
        <f>IFERROR(VLOOKUP(B65,'1. mořkov'!$B$2:$J$40,9,0),"-")</f>
        <v>0</v>
      </c>
      <c r="H65" s="53" t="str">
        <f>IFERROR(VLOOKUP(B65,'2. červený kámen'!$B$2:$J$11,9,0),"-")</f>
        <v>-</v>
      </c>
      <c r="I65" s="53" t="str">
        <f>IFERROR(VLOOKUP(B65,'3. rozhledna'!$B$2:$J$14,9,0),"-")</f>
        <v>-</v>
      </c>
      <c r="J65" s="52" t="str">
        <f>IFERROR(VLOOKUP(B65,bonus!$B$2:$L$16,11,0),"-")</f>
        <v>-</v>
      </c>
      <c r="K65" s="52" t="str">
        <f>IFERROR(VLOOKUP(B65,'4. štramberk'!$B$2:$J$64,9,0),"-")</f>
        <v>-</v>
      </c>
      <c r="L65" s="52" t="str">
        <f>IFERROR(VLOOKUP(B65,'5. obora'!$B$2:$J$22,9,0),"-")</f>
        <v>-</v>
      </c>
      <c r="M65" s="52"/>
      <c r="N65" s="52"/>
      <c r="O65" s="52"/>
      <c r="P65" s="54">
        <f t="shared" si="3"/>
        <v>0</v>
      </c>
    </row>
    <row r="66" spans="1:16" x14ac:dyDescent="0.25">
      <c r="A66" s="60">
        <v>65</v>
      </c>
      <c r="B66" s="49" t="str">
        <f t="shared" ref="B66:B97" si="4">C66&amp;" "&amp;D66</f>
        <v>GAŠPARIN Marek</v>
      </c>
      <c r="C66" s="50" t="s">
        <v>255</v>
      </c>
      <c r="D66" s="50" t="s">
        <v>152</v>
      </c>
      <c r="E66" s="51">
        <v>1973</v>
      </c>
      <c r="F66" s="50" t="s">
        <v>68</v>
      </c>
      <c r="G66" s="52" t="str">
        <f>IFERROR(VLOOKUP(B66,'1. mořkov'!$B$2:$J$40,9,0),"-")</f>
        <v>-</v>
      </c>
      <c r="H66" s="53" t="str">
        <f>IFERROR(VLOOKUP(B66,'2. červený kámen'!$B$2:$J$11,9,0),"-")</f>
        <v>-</v>
      </c>
      <c r="I66" s="53" t="str">
        <f>IFERROR(VLOOKUP(B66,'3. rozhledna'!$B$2:$J$14,9,0),"-")</f>
        <v>-</v>
      </c>
      <c r="J66" s="52" t="str">
        <f>IFERROR(VLOOKUP(B66,bonus!$B$2:$L$16,11,0),"-")</f>
        <v>-</v>
      </c>
      <c r="K66" s="52">
        <f>IFERROR(VLOOKUP(B66,'4. štramberk'!$B$2:$J$64,9,0),"-")</f>
        <v>0</v>
      </c>
      <c r="L66" s="52" t="str">
        <f>IFERROR(VLOOKUP(B66,'5. obora'!$B$2:$J$22,9,0),"-")</f>
        <v>-</v>
      </c>
      <c r="M66" s="52"/>
      <c r="N66" s="52"/>
      <c r="O66" s="52"/>
      <c r="P66" s="54">
        <f t="shared" ref="P66:P97" si="5">SUM(G66:O66)</f>
        <v>0</v>
      </c>
    </row>
    <row r="67" spans="1:16" x14ac:dyDescent="0.25">
      <c r="A67" s="60">
        <v>66</v>
      </c>
      <c r="B67" s="49" t="str">
        <f t="shared" si="4"/>
        <v>HARVEY Kevin</v>
      </c>
      <c r="C67" s="50" t="s">
        <v>28</v>
      </c>
      <c r="D67" s="50" t="s">
        <v>29</v>
      </c>
      <c r="E67" s="51">
        <v>1967</v>
      </c>
      <c r="F67" s="50" t="s">
        <v>30</v>
      </c>
      <c r="G67" s="52">
        <f>IFERROR(VLOOKUP(B67,'1. mořkov'!$B$2:$J$40,9,0),"-")</f>
        <v>0</v>
      </c>
      <c r="H67" s="53" t="str">
        <f>IFERROR(VLOOKUP(B67,'2. červený kámen'!$B$2:$J$11,9,0),"-")</f>
        <v>-</v>
      </c>
      <c r="I67" s="53" t="str">
        <f>IFERROR(VLOOKUP(B67,'3. rozhledna'!$B$2:$J$14,9,0),"-")</f>
        <v>-</v>
      </c>
      <c r="J67" s="52" t="str">
        <f>IFERROR(VLOOKUP(B67,bonus!$B$2:$L$16,11,0),"-")</f>
        <v>-</v>
      </c>
      <c r="K67" s="52" t="str">
        <f>IFERROR(VLOOKUP(B67,'4. štramberk'!$B$2:$J$64,9,0),"-")</f>
        <v>-</v>
      </c>
      <c r="L67" s="52" t="str">
        <f>IFERROR(VLOOKUP(B67,'5. obora'!$B$2:$J$22,9,0),"-")</f>
        <v>-</v>
      </c>
      <c r="M67" s="52"/>
      <c r="N67" s="52"/>
      <c r="O67" s="52"/>
      <c r="P67" s="54">
        <f t="shared" si="5"/>
        <v>0</v>
      </c>
    </row>
    <row r="68" spans="1:16" x14ac:dyDescent="0.25">
      <c r="A68" s="60">
        <v>67</v>
      </c>
      <c r="B68" s="49" t="str">
        <f t="shared" si="4"/>
        <v>HLAVICA Pavel</v>
      </c>
      <c r="C68" s="50" t="s">
        <v>256</v>
      </c>
      <c r="D68" s="50" t="s">
        <v>7</v>
      </c>
      <c r="E68" s="51">
        <v>1968</v>
      </c>
      <c r="F68" s="50" t="s">
        <v>241</v>
      </c>
      <c r="G68" s="52" t="str">
        <f>IFERROR(VLOOKUP(B68,'1. mořkov'!$B$2:$J$40,9,0),"-")</f>
        <v>-</v>
      </c>
      <c r="H68" s="53" t="str">
        <f>IFERROR(VLOOKUP(B68,'2. červený kámen'!$B$2:$J$11,9,0),"-")</f>
        <v>-</v>
      </c>
      <c r="I68" s="53" t="str">
        <f>IFERROR(VLOOKUP(B68,'3. rozhledna'!$B$2:$J$14,9,0),"-")</f>
        <v>-</v>
      </c>
      <c r="J68" s="52" t="str">
        <f>IFERROR(VLOOKUP(B68,bonus!$B$2:$L$16,11,0),"-")</f>
        <v>-</v>
      </c>
      <c r="K68" s="52">
        <f>IFERROR(VLOOKUP(B68,'4. štramberk'!$B$2:$J$64,9,0),"-")</f>
        <v>0</v>
      </c>
      <c r="L68" s="52" t="str">
        <f>IFERROR(VLOOKUP(B68,'5. obora'!$B$2:$J$22,9,0),"-")</f>
        <v>-</v>
      </c>
      <c r="M68" s="52"/>
      <c r="N68" s="52"/>
      <c r="O68" s="52"/>
      <c r="P68" s="54">
        <f t="shared" si="5"/>
        <v>0</v>
      </c>
    </row>
    <row r="69" spans="1:16" x14ac:dyDescent="0.25">
      <c r="A69" s="60">
        <v>68</v>
      </c>
      <c r="B69" s="49" t="str">
        <f t="shared" si="4"/>
        <v>HOMOLA Rostislav</v>
      </c>
      <c r="C69" s="50" t="s">
        <v>257</v>
      </c>
      <c r="D69" s="50" t="s">
        <v>23</v>
      </c>
      <c r="E69" s="51">
        <v>1964</v>
      </c>
      <c r="F69" s="50" t="s">
        <v>200</v>
      </c>
      <c r="G69" s="52" t="str">
        <f>IFERROR(VLOOKUP(B69,'1. mořkov'!$B$2:$J$40,9,0),"-")</f>
        <v>-</v>
      </c>
      <c r="H69" s="53" t="str">
        <f>IFERROR(VLOOKUP(B69,'2. červený kámen'!$B$2:$J$11,9,0),"-")</f>
        <v>-</v>
      </c>
      <c r="I69" s="53" t="str">
        <f>IFERROR(VLOOKUP(B69,'3. rozhledna'!$B$2:$J$14,9,0),"-")</f>
        <v>-</v>
      </c>
      <c r="J69" s="52" t="str">
        <f>IFERROR(VLOOKUP(B69,bonus!$B$2:$L$16,11,0),"-")</f>
        <v>-</v>
      </c>
      <c r="K69" s="52">
        <f>IFERROR(VLOOKUP(B69,'4. štramberk'!$B$2:$J$64,9,0),"-")</f>
        <v>0</v>
      </c>
      <c r="L69" s="52" t="str">
        <f>IFERROR(VLOOKUP(B69,'5. obora'!$B$2:$J$22,9,0),"-")</f>
        <v>-</v>
      </c>
      <c r="M69" s="52"/>
      <c r="N69" s="52"/>
      <c r="O69" s="52"/>
      <c r="P69" s="54">
        <f t="shared" si="5"/>
        <v>0</v>
      </c>
    </row>
    <row r="70" spans="1:16" x14ac:dyDescent="0.25">
      <c r="A70" s="60">
        <v>69</v>
      </c>
      <c r="B70" s="49" t="str">
        <f t="shared" si="4"/>
        <v>HUDECZEK Pavel</v>
      </c>
      <c r="C70" s="50" t="s">
        <v>258</v>
      </c>
      <c r="D70" s="50" t="s">
        <v>7</v>
      </c>
      <c r="E70" s="51">
        <v>1967</v>
      </c>
      <c r="F70" s="50" t="s">
        <v>243</v>
      </c>
      <c r="G70" s="52" t="str">
        <f>IFERROR(VLOOKUP(B70,'1. mořkov'!$B$2:$J$40,9,0),"-")</f>
        <v>-</v>
      </c>
      <c r="H70" s="53" t="str">
        <f>IFERROR(VLOOKUP(B70,'2. červený kámen'!$B$2:$J$11,9,0),"-")</f>
        <v>-</v>
      </c>
      <c r="I70" s="53" t="str">
        <f>IFERROR(VLOOKUP(B70,'3. rozhledna'!$B$2:$J$14,9,0),"-")</f>
        <v>-</v>
      </c>
      <c r="J70" s="52" t="str">
        <f>IFERROR(VLOOKUP(B70,bonus!$B$2:$L$16,11,0),"-")</f>
        <v>-</v>
      </c>
      <c r="K70" s="52">
        <f>IFERROR(VLOOKUP(B70,'4. štramberk'!$B$2:$J$64,9,0),"-")</f>
        <v>0</v>
      </c>
      <c r="L70" s="52" t="str">
        <f>IFERROR(VLOOKUP(B70,'5. obora'!$B$2:$J$22,9,0),"-")</f>
        <v>-</v>
      </c>
      <c r="M70" s="52"/>
      <c r="N70" s="52"/>
      <c r="O70" s="52"/>
      <c r="P70" s="54">
        <f t="shared" si="5"/>
        <v>0</v>
      </c>
    </row>
    <row r="71" spans="1:16" x14ac:dyDescent="0.25">
      <c r="A71" s="60">
        <v>70</v>
      </c>
      <c r="B71" s="49" t="str">
        <f t="shared" si="4"/>
        <v>CHRUDINA Robert</v>
      </c>
      <c r="C71" s="50" t="s">
        <v>259</v>
      </c>
      <c r="D71" s="50" t="s">
        <v>225</v>
      </c>
      <c r="E71" s="51">
        <v>1973</v>
      </c>
      <c r="F71" s="50" t="s">
        <v>68</v>
      </c>
      <c r="G71" s="52" t="str">
        <f>IFERROR(VLOOKUP(B71,'1. mořkov'!$B$2:$J$40,9,0),"-")</f>
        <v>-</v>
      </c>
      <c r="H71" s="53" t="str">
        <f>IFERROR(VLOOKUP(B71,'2. červený kámen'!$B$2:$J$11,9,0),"-")</f>
        <v>-</v>
      </c>
      <c r="I71" s="53" t="str">
        <f>IFERROR(VLOOKUP(B71,'3. rozhledna'!$B$2:$J$14,9,0),"-")</f>
        <v>-</v>
      </c>
      <c r="J71" s="52" t="str">
        <f>IFERROR(VLOOKUP(B71,bonus!$B$2:$L$16,11,0),"-")</f>
        <v>-</v>
      </c>
      <c r="K71" s="52">
        <f>IFERROR(VLOOKUP(B71,'4. štramberk'!$B$2:$J$64,9,0),"-")</f>
        <v>0</v>
      </c>
      <c r="L71" s="52" t="str">
        <f>IFERROR(VLOOKUP(B71,'5. obora'!$B$2:$J$22,9,0),"-")</f>
        <v>-</v>
      </c>
      <c r="M71" s="52"/>
      <c r="N71" s="52"/>
      <c r="O71" s="52"/>
      <c r="P71" s="54">
        <f t="shared" si="5"/>
        <v>0</v>
      </c>
    </row>
    <row r="72" spans="1:16" x14ac:dyDescent="0.25">
      <c r="A72" s="60">
        <v>71</v>
      </c>
      <c r="B72" s="49" t="str">
        <f t="shared" si="4"/>
        <v>CHÝLEK Patrik</v>
      </c>
      <c r="C72" s="50" t="s">
        <v>19</v>
      </c>
      <c r="D72" s="50" t="s">
        <v>20</v>
      </c>
      <c r="E72" s="51">
        <v>1973</v>
      </c>
      <c r="F72" s="50" t="s">
        <v>21</v>
      </c>
      <c r="G72" s="52">
        <f>IFERROR(VLOOKUP(B72,'1. mořkov'!$B$2:$J$40,9,0),"-")</f>
        <v>0</v>
      </c>
      <c r="H72" s="53" t="str">
        <f>IFERROR(VLOOKUP(B72,'2. červený kámen'!$B$2:$J$11,9,0),"-")</f>
        <v>-</v>
      </c>
      <c r="I72" s="53" t="str">
        <f>IFERROR(VLOOKUP(B72,'3. rozhledna'!$B$2:$J$14,9,0),"-")</f>
        <v>-</v>
      </c>
      <c r="J72" s="52" t="str">
        <f>IFERROR(VLOOKUP(B72,bonus!$B$2:$L$16,11,0),"-")</f>
        <v>-</v>
      </c>
      <c r="K72" s="52" t="str">
        <f>IFERROR(VLOOKUP(B72,'4. štramberk'!$B$2:$J$64,9,0),"-")</f>
        <v>-</v>
      </c>
      <c r="L72" s="52" t="str">
        <f>IFERROR(VLOOKUP(B72,'5. obora'!$B$2:$J$22,9,0),"-")</f>
        <v>-</v>
      </c>
      <c r="M72" s="52"/>
      <c r="N72" s="52"/>
      <c r="O72" s="52"/>
      <c r="P72" s="54">
        <f t="shared" si="5"/>
        <v>0</v>
      </c>
    </row>
    <row r="73" spans="1:16" x14ac:dyDescent="0.25">
      <c r="A73" s="60">
        <v>72</v>
      </c>
      <c r="B73" s="49" t="str">
        <f t="shared" si="4"/>
        <v>KAHÁNEK Dalibor</v>
      </c>
      <c r="C73" s="50" t="s">
        <v>260</v>
      </c>
      <c r="D73" s="50" t="s">
        <v>221</v>
      </c>
      <c r="E73" s="51">
        <v>1969</v>
      </c>
      <c r="F73" s="50" t="s">
        <v>239</v>
      </c>
      <c r="G73" s="52" t="str">
        <f>IFERROR(VLOOKUP(B73,'1. mořkov'!$B$2:$J$40,9,0),"-")</f>
        <v>-</v>
      </c>
      <c r="H73" s="53" t="str">
        <f>IFERROR(VLOOKUP(B73,'2. červený kámen'!$B$2:$J$11,9,0),"-")</f>
        <v>-</v>
      </c>
      <c r="I73" s="53" t="str">
        <f>IFERROR(VLOOKUP(B73,'3. rozhledna'!$B$2:$J$14,9,0),"-")</f>
        <v>-</v>
      </c>
      <c r="J73" s="52" t="str">
        <f>IFERROR(VLOOKUP(B73,bonus!$B$2:$L$16,11,0),"-")</f>
        <v>-</v>
      </c>
      <c r="K73" s="52">
        <f>IFERROR(VLOOKUP(B73,'4. štramberk'!$B$2:$J$64,9,0),"-")</f>
        <v>0</v>
      </c>
      <c r="L73" s="52" t="str">
        <f>IFERROR(VLOOKUP(B73,'5. obora'!$B$2:$J$22,9,0),"-")</f>
        <v>-</v>
      </c>
      <c r="M73" s="52"/>
      <c r="N73" s="52"/>
      <c r="O73" s="52"/>
      <c r="P73" s="54">
        <f t="shared" si="5"/>
        <v>0</v>
      </c>
    </row>
    <row r="74" spans="1:16" x14ac:dyDescent="0.25">
      <c r="A74" s="60">
        <v>73</v>
      </c>
      <c r="B74" s="49" t="str">
        <f t="shared" si="4"/>
        <v>KLEIN Tomáš</v>
      </c>
      <c r="C74" s="50" t="s">
        <v>261</v>
      </c>
      <c r="D74" s="50" t="s">
        <v>193</v>
      </c>
      <c r="E74" s="51">
        <v>1973</v>
      </c>
      <c r="F74" s="50" t="s">
        <v>68</v>
      </c>
      <c r="G74" s="52" t="str">
        <f>IFERROR(VLOOKUP(B74,'1. mořkov'!$B$2:$J$40,9,0),"-")</f>
        <v>-</v>
      </c>
      <c r="H74" s="53" t="str">
        <f>IFERROR(VLOOKUP(B74,'2. červený kámen'!$B$2:$J$11,9,0),"-")</f>
        <v>-</v>
      </c>
      <c r="I74" s="53" t="str">
        <f>IFERROR(VLOOKUP(B74,'3. rozhledna'!$B$2:$J$14,9,0),"-")</f>
        <v>-</v>
      </c>
      <c r="J74" s="52" t="str">
        <f>IFERROR(VLOOKUP(B74,bonus!$B$2:$L$16,11,0),"-")</f>
        <v>-</v>
      </c>
      <c r="K74" s="52">
        <f>IFERROR(VLOOKUP(B74,'4. štramberk'!$B$2:$J$64,9,0),"-")</f>
        <v>0</v>
      </c>
      <c r="L74" s="52" t="str">
        <f>IFERROR(VLOOKUP(B74,'5. obora'!$B$2:$J$22,9,0),"-")</f>
        <v>-</v>
      </c>
      <c r="M74" s="52"/>
      <c r="N74" s="52"/>
      <c r="O74" s="52"/>
      <c r="P74" s="54">
        <f t="shared" si="5"/>
        <v>0</v>
      </c>
    </row>
    <row r="75" spans="1:16" x14ac:dyDescent="0.25">
      <c r="A75" s="60">
        <v>74</v>
      </c>
      <c r="B75" s="49" t="str">
        <f t="shared" si="4"/>
        <v>KOLAŘÍK Alois</v>
      </c>
      <c r="C75" s="50" t="s">
        <v>71</v>
      </c>
      <c r="D75" s="50" t="s">
        <v>72</v>
      </c>
      <c r="E75" s="51">
        <v>1955</v>
      </c>
      <c r="F75" s="50" t="s">
        <v>5</v>
      </c>
      <c r="G75" s="52">
        <f>IFERROR(VLOOKUP(B75,'1. mořkov'!$B$2:$J$40,9,0),"-")</f>
        <v>0</v>
      </c>
      <c r="H75" s="53" t="str">
        <f>IFERROR(VLOOKUP(B75,'2. červený kámen'!$B$2:$J$11,9,0),"-")</f>
        <v>-</v>
      </c>
      <c r="I75" s="53" t="str">
        <f>IFERROR(VLOOKUP(B75,'3. rozhledna'!$B$2:$J$14,9,0),"-")</f>
        <v>-</v>
      </c>
      <c r="J75" s="52" t="str">
        <f>IFERROR(VLOOKUP(B75,bonus!$B$2:$L$16,11,0),"-")</f>
        <v>-</v>
      </c>
      <c r="K75" s="52" t="str">
        <f>IFERROR(VLOOKUP(B75,'4. štramberk'!$B$2:$J$64,9,0),"-")</f>
        <v>-</v>
      </c>
      <c r="L75" s="52" t="str">
        <f>IFERROR(VLOOKUP(B75,'5. obora'!$B$2:$J$22,9,0),"-")</f>
        <v>-</v>
      </c>
      <c r="M75" s="52"/>
      <c r="N75" s="52"/>
      <c r="O75" s="52"/>
      <c r="P75" s="54">
        <f t="shared" si="5"/>
        <v>0</v>
      </c>
    </row>
    <row r="76" spans="1:16" x14ac:dyDescent="0.25">
      <c r="A76" s="60">
        <v>75</v>
      </c>
      <c r="B76" s="49" t="str">
        <f t="shared" si="4"/>
        <v>KONTÚR Milan</v>
      </c>
      <c r="C76" s="50" t="s">
        <v>73</v>
      </c>
      <c r="D76" s="50" t="s">
        <v>74</v>
      </c>
      <c r="E76" s="51">
        <v>1960</v>
      </c>
      <c r="F76" s="50" t="s">
        <v>75</v>
      </c>
      <c r="G76" s="52">
        <f>IFERROR(VLOOKUP(B76,'1. mořkov'!$B$2:$J$40,9,0),"-")</f>
        <v>0</v>
      </c>
      <c r="H76" s="53" t="str">
        <f>IFERROR(VLOOKUP(B76,'2. červený kámen'!$B$2:$J$11,9,0),"-")</f>
        <v>-</v>
      </c>
      <c r="I76" s="53" t="str">
        <f>IFERROR(VLOOKUP(B76,'3. rozhledna'!$B$2:$J$14,9,0),"-")</f>
        <v>-</v>
      </c>
      <c r="J76" s="52" t="str">
        <f>IFERROR(VLOOKUP(B76,bonus!$B$2:$L$16,11,0),"-")</f>
        <v>-</v>
      </c>
      <c r="K76" s="52" t="str">
        <f>IFERROR(VLOOKUP(B76,'4. štramberk'!$B$2:$J$64,9,0),"-")</f>
        <v>-</v>
      </c>
      <c r="L76" s="52" t="str">
        <f>IFERROR(VLOOKUP(B76,'5. obora'!$B$2:$J$22,9,0),"-")</f>
        <v>-</v>
      </c>
      <c r="M76" s="52"/>
      <c r="N76" s="52"/>
      <c r="O76" s="52"/>
      <c r="P76" s="54">
        <f t="shared" si="5"/>
        <v>0</v>
      </c>
    </row>
    <row r="77" spans="1:16" x14ac:dyDescent="0.25">
      <c r="A77" s="60">
        <v>76</v>
      </c>
      <c r="B77" s="49" t="str">
        <f t="shared" si="4"/>
        <v>KRAMOLIŠ Mojmír</v>
      </c>
      <c r="C77" s="50" t="s">
        <v>263</v>
      </c>
      <c r="D77" s="50" t="s">
        <v>195</v>
      </c>
      <c r="E77" s="51">
        <v>1964</v>
      </c>
      <c r="F77" s="50" t="s">
        <v>166</v>
      </c>
      <c r="G77" s="52" t="str">
        <f>IFERROR(VLOOKUP(B77,'1. mořkov'!$B$2:$J$40,9,0),"-")</f>
        <v>-</v>
      </c>
      <c r="H77" s="53" t="str">
        <f>IFERROR(VLOOKUP(B77,'2. červený kámen'!$B$2:$J$11,9,0),"-")</f>
        <v>-</v>
      </c>
      <c r="I77" s="53" t="str">
        <f>IFERROR(VLOOKUP(B77,'3. rozhledna'!$B$2:$J$14,9,0),"-")</f>
        <v>-</v>
      </c>
      <c r="J77" s="52" t="str">
        <f>IFERROR(VLOOKUP(B77,bonus!$B$2:$L$16,11,0),"-")</f>
        <v>-</v>
      </c>
      <c r="K77" s="52">
        <f>IFERROR(VLOOKUP(B77,'4. štramberk'!$B$2:$J$64,9,0),"-")</f>
        <v>0</v>
      </c>
      <c r="L77" s="52" t="str">
        <f>IFERROR(VLOOKUP(B77,'5. obora'!$B$2:$J$22,9,0),"-")</f>
        <v>-</v>
      </c>
      <c r="M77" s="52"/>
      <c r="N77" s="52"/>
      <c r="O77" s="52"/>
      <c r="P77" s="54">
        <f t="shared" si="5"/>
        <v>0</v>
      </c>
    </row>
    <row r="78" spans="1:16" x14ac:dyDescent="0.25">
      <c r="A78" s="60">
        <v>77</v>
      </c>
      <c r="B78" s="49" t="str">
        <f t="shared" si="4"/>
        <v>KREIZL Henrych</v>
      </c>
      <c r="C78" s="50" t="s">
        <v>264</v>
      </c>
      <c r="D78" s="50" t="s">
        <v>224</v>
      </c>
      <c r="E78" s="51">
        <v>1966</v>
      </c>
      <c r="F78" s="50" t="s">
        <v>196</v>
      </c>
      <c r="G78" s="52" t="str">
        <f>IFERROR(VLOOKUP(B78,'1. mořkov'!$B$2:$J$40,9,0),"-")</f>
        <v>-</v>
      </c>
      <c r="H78" s="53" t="str">
        <f>IFERROR(VLOOKUP(B78,'2. červený kámen'!$B$2:$J$11,9,0),"-")</f>
        <v>-</v>
      </c>
      <c r="I78" s="53" t="str">
        <f>IFERROR(VLOOKUP(B78,'3. rozhledna'!$B$2:$J$14,9,0),"-")</f>
        <v>-</v>
      </c>
      <c r="J78" s="52" t="str">
        <f>IFERROR(VLOOKUP(B78,bonus!$B$2:$L$16,11,0),"-")</f>
        <v>-</v>
      </c>
      <c r="K78" s="52">
        <f>IFERROR(VLOOKUP(B78,'4. štramberk'!$B$2:$J$64,9,0),"-")</f>
        <v>0</v>
      </c>
      <c r="L78" s="52" t="str">
        <f>IFERROR(VLOOKUP(B78,'5. obora'!$B$2:$J$22,9,0),"-")</f>
        <v>-</v>
      </c>
      <c r="M78" s="52"/>
      <c r="N78" s="52"/>
      <c r="O78" s="52"/>
      <c r="P78" s="54">
        <f t="shared" si="5"/>
        <v>0</v>
      </c>
    </row>
    <row r="79" spans="1:16" x14ac:dyDescent="0.25">
      <c r="A79" s="60">
        <v>78</v>
      </c>
      <c r="B79" s="49" t="str">
        <f t="shared" si="4"/>
        <v>KRUPA Lubomír</v>
      </c>
      <c r="C79" s="50" t="s">
        <v>61</v>
      </c>
      <c r="D79" s="50" t="s">
        <v>62</v>
      </c>
      <c r="E79" s="51">
        <v>1961</v>
      </c>
      <c r="F79" s="50" t="s">
        <v>63</v>
      </c>
      <c r="G79" s="52">
        <f>IFERROR(VLOOKUP(B79,'1. mořkov'!$B$2:$J$40,9,0),"-")</f>
        <v>0</v>
      </c>
      <c r="H79" s="53" t="str">
        <f>IFERROR(VLOOKUP(B79,'2. červený kámen'!$B$2:$J$11,9,0),"-")</f>
        <v>-</v>
      </c>
      <c r="I79" s="53" t="str">
        <f>IFERROR(VLOOKUP(B79,'3. rozhledna'!$B$2:$J$14,9,0),"-")</f>
        <v>-</v>
      </c>
      <c r="J79" s="52" t="str">
        <f>IFERROR(VLOOKUP(B79,bonus!$B$2:$L$16,11,0),"-")</f>
        <v>-</v>
      </c>
      <c r="K79" s="52" t="str">
        <f>IFERROR(VLOOKUP(B79,'4. štramberk'!$B$2:$J$64,9,0),"-")</f>
        <v>-</v>
      </c>
      <c r="L79" s="52" t="str">
        <f>IFERROR(VLOOKUP(B79,'5. obora'!$B$2:$J$22,9,0),"-")</f>
        <v>-</v>
      </c>
      <c r="M79" s="52"/>
      <c r="N79" s="52"/>
      <c r="O79" s="52"/>
      <c r="P79" s="54">
        <f t="shared" si="5"/>
        <v>0</v>
      </c>
    </row>
    <row r="80" spans="1:16" x14ac:dyDescent="0.25">
      <c r="A80" s="60">
        <v>79</v>
      </c>
      <c r="B80" s="49" t="str">
        <f t="shared" si="4"/>
        <v>LIPINA Tomáš</v>
      </c>
      <c r="C80" s="50" t="s">
        <v>265</v>
      </c>
      <c r="D80" s="50" t="s">
        <v>193</v>
      </c>
      <c r="E80" s="51">
        <v>1966</v>
      </c>
      <c r="F80" s="50" t="s">
        <v>24</v>
      </c>
      <c r="G80" s="52" t="str">
        <f>IFERROR(VLOOKUP(B80,'1. mořkov'!$B$2:$J$40,9,0),"-")</f>
        <v>-</v>
      </c>
      <c r="H80" s="53" t="str">
        <f>IFERROR(VLOOKUP(B80,'2. červený kámen'!$B$2:$J$11,9,0),"-")</f>
        <v>-</v>
      </c>
      <c r="I80" s="53" t="str">
        <f>IFERROR(VLOOKUP(B80,'3. rozhledna'!$B$2:$J$14,9,0),"-")</f>
        <v>-</v>
      </c>
      <c r="J80" s="52" t="str">
        <f>IFERROR(VLOOKUP(B80,bonus!$B$2:$L$16,11,0),"-")</f>
        <v>-</v>
      </c>
      <c r="K80" s="52">
        <f>IFERROR(VLOOKUP(B80,'4. štramberk'!$B$2:$J$64,9,0),"-")</f>
        <v>0</v>
      </c>
      <c r="L80" s="52" t="str">
        <f>IFERROR(VLOOKUP(B80,'5. obora'!$B$2:$J$22,9,0),"-")</f>
        <v>-</v>
      </c>
      <c r="M80" s="52"/>
      <c r="N80" s="52"/>
      <c r="O80" s="52"/>
      <c r="P80" s="54">
        <f t="shared" si="5"/>
        <v>0</v>
      </c>
    </row>
    <row r="81" spans="1:16" x14ac:dyDescent="0.25">
      <c r="A81" s="60">
        <v>80</v>
      </c>
      <c r="B81" s="49" t="str">
        <f t="shared" si="4"/>
        <v>LUDVÍK Tomáš</v>
      </c>
      <c r="C81" s="50" t="s">
        <v>266</v>
      </c>
      <c r="D81" s="50" t="s">
        <v>193</v>
      </c>
      <c r="E81" s="51">
        <v>1972</v>
      </c>
      <c r="F81" s="50" t="s">
        <v>242</v>
      </c>
      <c r="G81" s="52" t="str">
        <f>IFERROR(VLOOKUP(B81,'1. mořkov'!$B$2:$J$40,9,0),"-")</f>
        <v>-</v>
      </c>
      <c r="H81" s="53" t="str">
        <f>IFERROR(VLOOKUP(B81,'2. červený kámen'!$B$2:$J$11,9,0),"-")</f>
        <v>-</v>
      </c>
      <c r="I81" s="53" t="str">
        <f>IFERROR(VLOOKUP(B81,'3. rozhledna'!$B$2:$J$14,9,0),"-")</f>
        <v>-</v>
      </c>
      <c r="J81" s="52" t="str">
        <f>IFERROR(VLOOKUP(B81,bonus!$B$2:$L$16,11,0),"-")</f>
        <v>-</v>
      </c>
      <c r="K81" s="52">
        <f>IFERROR(VLOOKUP(B81,'4. štramberk'!$B$2:$J$64,9,0),"-")</f>
        <v>0</v>
      </c>
      <c r="L81" s="52" t="str">
        <f>IFERROR(VLOOKUP(B81,'5. obora'!$B$2:$J$22,9,0),"-")</f>
        <v>-</v>
      </c>
      <c r="M81" s="52"/>
      <c r="N81" s="52"/>
      <c r="O81" s="52"/>
      <c r="P81" s="54">
        <f t="shared" si="5"/>
        <v>0</v>
      </c>
    </row>
    <row r="82" spans="1:16" x14ac:dyDescent="0.25">
      <c r="A82" s="60">
        <v>81</v>
      </c>
      <c r="B82" s="49" t="str">
        <f t="shared" si="4"/>
        <v>LYSÁK Radim</v>
      </c>
      <c r="C82" s="50" t="s">
        <v>76</v>
      </c>
      <c r="D82" s="50" t="s">
        <v>77</v>
      </c>
      <c r="E82" s="51">
        <v>1960</v>
      </c>
      <c r="F82" s="50" t="s">
        <v>68</v>
      </c>
      <c r="G82" s="52">
        <f>IFERROR(VLOOKUP(B82,'1. mořkov'!$B$2:$J$40,9,0),"-")</f>
        <v>0</v>
      </c>
      <c r="H82" s="53" t="str">
        <f>IFERROR(VLOOKUP(B82,'2. červený kámen'!$B$2:$J$11,9,0),"-")</f>
        <v>-</v>
      </c>
      <c r="I82" s="53" t="str">
        <f>IFERROR(VLOOKUP(B82,'3. rozhledna'!$B$2:$J$14,9,0),"-")</f>
        <v>-</v>
      </c>
      <c r="J82" s="52" t="str">
        <f>IFERROR(VLOOKUP(B82,bonus!$B$2:$L$16,11,0),"-")</f>
        <v>-</v>
      </c>
      <c r="K82" s="52" t="str">
        <f>IFERROR(VLOOKUP(B82,'4. štramberk'!$B$2:$J$64,9,0),"-")</f>
        <v>-</v>
      </c>
      <c r="L82" s="52" t="str">
        <f>IFERROR(VLOOKUP(B82,'5. obora'!$B$2:$J$22,9,0),"-")</f>
        <v>-</v>
      </c>
      <c r="M82" s="52"/>
      <c r="N82" s="52"/>
      <c r="O82" s="52"/>
      <c r="P82" s="54">
        <f t="shared" si="5"/>
        <v>0</v>
      </c>
    </row>
    <row r="83" spans="1:16" x14ac:dyDescent="0.25">
      <c r="A83" s="60">
        <v>82</v>
      </c>
      <c r="B83" s="49" t="str">
        <f t="shared" si="4"/>
        <v>MACH Pavel</v>
      </c>
      <c r="C83" s="50" t="s">
        <v>33</v>
      </c>
      <c r="D83" s="50" t="s">
        <v>7</v>
      </c>
      <c r="E83" s="51">
        <v>1971</v>
      </c>
      <c r="F83" s="50" t="s">
        <v>34</v>
      </c>
      <c r="G83" s="52">
        <f>IFERROR(VLOOKUP(B83,'1. mořkov'!$B$2:$J$40,9,0),"-")</f>
        <v>0</v>
      </c>
      <c r="H83" s="53" t="str">
        <f>IFERROR(VLOOKUP(B83,'2. červený kámen'!$B$2:$J$11,9,0),"-")</f>
        <v>-</v>
      </c>
      <c r="I83" s="53" t="str">
        <f>IFERROR(VLOOKUP(B83,'3. rozhledna'!$B$2:$J$14,9,0),"-")</f>
        <v>-</v>
      </c>
      <c r="J83" s="52" t="str">
        <f>IFERROR(VLOOKUP(B83,bonus!$B$2:$L$16,11,0),"-")</f>
        <v>-</v>
      </c>
      <c r="K83" s="52" t="str">
        <f>IFERROR(VLOOKUP(B83,'4. štramberk'!$B$2:$J$64,9,0),"-")</f>
        <v>-</v>
      </c>
      <c r="L83" s="52" t="str">
        <f>IFERROR(VLOOKUP(B83,'5. obora'!$B$2:$J$22,9,0),"-")</f>
        <v>-</v>
      </c>
      <c r="M83" s="52"/>
      <c r="N83" s="52"/>
      <c r="O83" s="52"/>
      <c r="P83" s="54">
        <f t="shared" si="5"/>
        <v>0</v>
      </c>
    </row>
    <row r="84" spans="1:16" x14ac:dyDescent="0.25">
      <c r="A84" s="60">
        <v>83</v>
      </c>
      <c r="B84" s="49" t="str">
        <f t="shared" si="4"/>
        <v>MÍSTECKÝ Eduard</v>
      </c>
      <c r="C84" s="50" t="s">
        <v>86</v>
      </c>
      <c r="D84" s="50" t="s">
        <v>87</v>
      </c>
      <c r="E84" s="51">
        <v>1952</v>
      </c>
      <c r="F84" s="50" t="s">
        <v>88</v>
      </c>
      <c r="G84" s="52">
        <f>IFERROR(VLOOKUP(B84,'1. mořkov'!$B$2:$J$40,9,0),"-")</f>
        <v>0</v>
      </c>
      <c r="H84" s="53" t="str">
        <f>IFERROR(VLOOKUP(B84,'2. červený kámen'!$B$2:$J$11,9,0),"-")</f>
        <v>-</v>
      </c>
      <c r="I84" s="53" t="str">
        <f>IFERROR(VLOOKUP(B84,'3. rozhledna'!$B$2:$J$14,9,0),"-")</f>
        <v>-</v>
      </c>
      <c r="J84" s="52" t="str">
        <f>IFERROR(VLOOKUP(B84,bonus!$B$2:$L$16,11,0),"-")</f>
        <v>-</v>
      </c>
      <c r="K84" s="52" t="str">
        <f>IFERROR(VLOOKUP(B84,'4. štramberk'!$B$2:$J$64,9,0),"-")</f>
        <v>-</v>
      </c>
      <c r="L84" s="52" t="str">
        <f>IFERROR(VLOOKUP(B84,'5. obora'!$B$2:$J$22,9,0),"-")</f>
        <v>-</v>
      </c>
      <c r="M84" s="52"/>
      <c r="N84" s="52"/>
      <c r="O84" s="52"/>
      <c r="P84" s="54">
        <f t="shared" si="5"/>
        <v>0</v>
      </c>
    </row>
    <row r="85" spans="1:16" x14ac:dyDescent="0.25">
      <c r="A85" s="60">
        <v>84</v>
      </c>
      <c r="B85" s="49" t="str">
        <f t="shared" si="4"/>
        <v>MRAJCA Tomáš</v>
      </c>
      <c r="C85" s="50" t="s">
        <v>268</v>
      </c>
      <c r="D85" s="50" t="s">
        <v>193</v>
      </c>
      <c r="E85" s="51">
        <v>1972</v>
      </c>
      <c r="F85" s="50" t="s">
        <v>24</v>
      </c>
      <c r="G85" s="52" t="str">
        <f>IFERROR(VLOOKUP(B85,'1. mořkov'!$B$2:$J$40,9,0),"-")</f>
        <v>-</v>
      </c>
      <c r="H85" s="53" t="str">
        <f>IFERROR(VLOOKUP(B85,'2. červený kámen'!$B$2:$J$11,9,0),"-")</f>
        <v>-</v>
      </c>
      <c r="I85" s="53" t="str">
        <f>IFERROR(VLOOKUP(B85,'3. rozhledna'!$B$2:$J$14,9,0),"-")</f>
        <v>-</v>
      </c>
      <c r="J85" s="52" t="str">
        <f>IFERROR(VLOOKUP(B85,bonus!$B$2:$L$16,11,0),"-")</f>
        <v>-</v>
      </c>
      <c r="K85" s="52">
        <f>IFERROR(VLOOKUP(B85,'4. štramberk'!$B$2:$J$64,9,0),"-")</f>
        <v>0</v>
      </c>
      <c r="L85" s="52" t="str">
        <f>IFERROR(VLOOKUP(B85,'5. obora'!$B$2:$J$22,9,0),"-")</f>
        <v>-</v>
      </c>
      <c r="M85" s="52"/>
      <c r="N85" s="52"/>
      <c r="O85" s="52"/>
      <c r="P85" s="54">
        <f t="shared" si="5"/>
        <v>0</v>
      </c>
    </row>
    <row r="86" spans="1:16" x14ac:dyDescent="0.25">
      <c r="A86" s="60">
        <v>85</v>
      </c>
      <c r="B86" s="49" t="str">
        <f t="shared" si="4"/>
        <v>MRKLOVSKY Petr</v>
      </c>
      <c r="C86" s="50" t="s">
        <v>269</v>
      </c>
      <c r="D86" s="50" t="s">
        <v>18</v>
      </c>
      <c r="E86" s="51">
        <v>1966</v>
      </c>
      <c r="F86" s="50" t="s">
        <v>5</v>
      </c>
      <c r="G86" s="52" t="str">
        <f>IFERROR(VLOOKUP(B86,'1. mořkov'!$B$2:$J$40,9,0),"-")</f>
        <v>-</v>
      </c>
      <c r="H86" s="53" t="str">
        <f>IFERROR(VLOOKUP(B86,'2. červený kámen'!$B$2:$J$11,9,0),"-")</f>
        <v>-</v>
      </c>
      <c r="I86" s="53" t="str">
        <f>IFERROR(VLOOKUP(B86,'3. rozhledna'!$B$2:$J$14,9,0),"-")</f>
        <v>-</v>
      </c>
      <c r="J86" s="52" t="str">
        <f>IFERROR(VLOOKUP(B86,bonus!$B$2:$L$16,11,0),"-")</f>
        <v>-</v>
      </c>
      <c r="K86" s="52">
        <f>IFERROR(VLOOKUP(B86,'4. štramberk'!$B$2:$J$64,9,0),"-")</f>
        <v>0</v>
      </c>
      <c r="L86" s="52" t="str">
        <f>IFERROR(VLOOKUP(B86,'5. obora'!$B$2:$J$22,9,0),"-")</f>
        <v>-</v>
      </c>
      <c r="M86" s="52"/>
      <c r="N86" s="52"/>
      <c r="O86" s="52"/>
      <c r="P86" s="54">
        <f t="shared" si="5"/>
        <v>0</v>
      </c>
    </row>
    <row r="87" spans="1:16" x14ac:dyDescent="0.25">
      <c r="A87" s="60">
        <v>86</v>
      </c>
      <c r="B87" s="49" t="str">
        <f t="shared" si="4"/>
        <v>NERADIL Jiří</v>
      </c>
      <c r="C87" s="50" t="s">
        <v>270</v>
      </c>
      <c r="D87" s="50" t="s">
        <v>26</v>
      </c>
      <c r="E87" s="51">
        <v>1949</v>
      </c>
      <c r="F87" s="50" t="s">
        <v>210</v>
      </c>
      <c r="G87" s="52" t="str">
        <f>IFERROR(VLOOKUP(B87,'1. mořkov'!$B$2:$J$40,9,0),"-")</f>
        <v>-</v>
      </c>
      <c r="H87" s="53" t="str">
        <f>IFERROR(VLOOKUP(B87,'2. červený kámen'!$B$2:$J$11,9,0),"-")</f>
        <v>-</v>
      </c>
      <c r="I87" s="53" t="str">
        <f>IFERROR(VLOOKUP(B87,'3. rozhledna'!$B$2:$J$14,9,0),"-")</f>
        <v>-</v>
      </c>
      <c r="J87" s="52" t="str">
        <f>IFERROR(VLOOKUP(B87,bonus!$B$2:$L$16,11,0),"-")</f>
        <v>-</v>
      </c>
      <c r="K87" s="52">
        <f>IFERROR(VLOOKUP(B87,'4. štramberk'!$B$2:$J$64,9,0),"-")</f>
        <v>0</v>
      </c>
      <c r="L87" s="52" t="str">
        <f>IFERROR(VLOOKUP(B87,'5. obora'!$B$2:$J$22,9,0),"-")</f>
        <v>-</v>
      </c>
      <c r="M87" s="52"/>
      <c r="N87" s="52"/>
      <c r="O87" s="52"/>
      <c r="P87" s="54">
        <f t="shared" si="5"/>
        <v>0</v>
      </c>
    </row>
    <row r="88" spans="1:16" x14ac:dyDescent="0.25">
      <c r="A88" s="60">
        <v>87</v>
      </c>
      <c r="B88" s="49" t="str">
        <f t="shared" si="4"/>
        <v>NEUWIRTH Alexandr</v>
      </c>
      <c r="C88" s="50" t="s">
        <v>69</v>
      </c>
      <c r="D88" s="50" t="s">
        <v>70</v>
      </c>
      <c r="E88" s="51">
        <v>1955</v>
      </c>
      <c r="F88" s="50" t="s">
        <v>5</v>
      </c>
      <c r="G88" s="52">
        <f>IFERROR(VLOOKUP(B88,'1. mořkov'!$B$2:$J$40,9,0),"-")</f>
        <v>0</v>
      </c>
      <c r="H88" s="53" t="str">
        <f>IFERROR(VLOOKUP(B88,'2. červený kámen'!$B$2:$J$11,9,0),"-")</f>
        <v>-</v>
      </c>
      <c r="I88" s="53" t="str">
        <f>IFERROR(VLOOKUP(B88,'3. rozhledna'!$B$2:$J$14,9,0),"-")</f>
        <v>-</v>
      </c>
      <c r="J88" s="52" t="str">
        <f>IFERROR(VLOOKUP(B88,bonus!$B$2:$L$16,11,0),"-")</f>
        <v>-</v>
      </c>
      <c r="K88" s="52" t="str">
        <f>IFERROR(VLOOKUP(B88,'4. štramberk'!$B$2:$J$64,9,0),"-")</f>
        <v>-</v>
      </c>
      <c r="L88" s="52" t="str">
        <f>IFERROR(VLOOKUP(B88,'5. obora'!$B$2:$J$22,9,0),"-")</f>
        <v>-</v>
      </c>
      <c r="M88" s="52"/>
      <c r="N88" s="52"/>
      <c r="O88" s="52"/>
      <c r="P88" s="54">
        <f t="shared" si="5"/>
        <v>0</v>
      </c>
    </row>
    <row r="89" spans="1:16" x14ac:dyDescent="0.25">
      <c r="A89" s="60">
        <v>88</v>
      </c>
      <c r="B89" s="49" t="str">
        <f t="shared" si="4"/>
        <v>PANEK Janusz</v>
      </c>
      <c r="C89" s="50" t="s">
        <v>271</v>
      </c>
      <c r="D89" s="50" t="s">
        <v>207</v>
      </c>
      <c r="E89" s="51">
        <v>1949</v>
      </c>
      <c r="F89" s="50" t="s">
        <v>209</v>
      </c>
      <c r="G89" s="52" t="str">
        <f>IFERROR(VLOOKUP(B89,'1. mořkov'!$B$2:$J$40,9,0),"-")</f>
        <v>-</v>
      </c>
      <c r="H89" s="53" t="str">
        <f>IFERROR(VLOOKUP(B89,'2. červený kámen'!$B$2:$J$11,9,0),"-")</f>
        <v>-</v>
      </c>
      <c r="I89" s="53" t="str">
        <f>IFERROR(VLOOKUP(B89,'3. rozhledna'!$B$2:$J$14,9,0),"-")</f>
        <v>-</v>
      </c>
      <c r="J89" s="52" t="str">
        <f>IFERROR(VLOOKUP(B89,bonus!$B$2:$L$16,11,0),"-")</f>
        <v>-</v>
      </c>
      <c r="K89" s="52">
        <f>IFERROR(VLOOKUP(B89,'4. štramberk'!$B$2:$J$64,9,0),"-")</f>
        <v>0</v>
      </c>
      <c r="L89" s="52" t="str">
        <f>IFERROR(VLOOKUP(B89,'5. obora'!$B$2:$J$22,9,0),"-")</f>
        <v>-</v>
      </c>
      <c r="M89" s="52"/>
      <c r="N89" s="52"/>
      <c r="O89" s="52"/>
      <c r="P89" s="54">
        <f t="shared" si="5"/>
        <v>0</v>
      </c>
    </row>
    <row r="90" spans="1:16" x14ac:dyDescent="0.25">
      <c r="A90" s="60">
        <v>89</v>
      </c>
      <c r="B90" s="49" t="str">
        <f t="shared" si="4"/>
        <v>PETRÁŠ Rostislav</v>
      </c>
      <c r="C90" s="50" t="s">
        <v>272</v>
      </c>
      <c r="D90" s="50" t="s">
        <v>23</v>
      </c>
      <c r="E90" s="51">
        <v>1965</v>
      </c>
      <c r="F90" s="50" t="s">
        <v>244</v>
      </c>
      <c r="G90" s="52" t="str">
        <f>IFERROR(VLOOKUP(B90,'1. mořkov'!$B$2:$J$40,9,0),"-")</f>
        <v>-</v>
      </c>
      <c r="H90" s="53" t="str">
        <f>IFERROR(VLOOKUP(B90,'2. červený kámen'!$B$2:$J$11,9,0),"-")</f>
        <v>-</v>
      </c>
      <c r="I90" s="53" t="str">
        <f>IFERROR(VLOOKUP(B90,'3. rozhledna'!$B$2:$J$14,9,0),"-")</f>
        <v>-</v>
      </c>
      <c r="J90" s="52" t="str">
        <f>IFERROR(VLOOKUP(B90,bonus!$B$2:$L$16,11,0),"-")</f>
        <v>-</v>
      </c>
      <c r="K90" s="52">
        <f>IFERROR(VLOOKUP(B90,'4. štramberk'!$B$2:$J$64,9,0),"-")</f>
        <v>0</v>
      </c>
      <c r="L90" s="52" t="str">
        <f>IFERROR(VLOOKUP(B90,'5. obora'!$B$2:$J$22,9,0),"-")</f>
        <v>-</v>
      </c>
      <c r="M90" s="52"/>
      <c r="N90" s="52"/>
      <c r="O90" s="52"/>
      <c r="P90" s="54">
        <f t="shared" si="5"/>
        <v>0</v>
      </c>
    </row>
    <row r="91" spans="1:16" x14ac:dyDescent="0.25">
      <c r="A91" s="60">
        <v>90</v>
      </c>
      <c r="B91" s="49" t="str">
        <f t="shared" si="4"/>
        <v>ROSINA Roman</v>
      </c>
      <c r="C91" s="50" t="s">
        <v>276</v>
      </c>
      <c r="D91" s="50" t="s">
        <v>1</v>
      </c>
      <c r="E91" s="51">
        <v>1974</v>
      </c>
      <c r="F91" s="50" t="s">
        <v>234</v>
      </c>
      <c r="G91" s="52" t="str">
        <f>IFERROR(VLOOKUP(B91,'1. mořkov'!$B$2:$J$40,9,0),"-")</f>
        <v>-</v>
      </c>
      <c r="H91" s="53" t="str">
        <f>IFERROR(VLOOKUP(B91,'2. červený kámen'!$B$2:$J$11,9,0),"-")</f>
        <v>-</v>
      </c>
      <c r="I91" s="53" t="str">
        <f>IFERROR(VLOOKUP(B91,'3. rozhledna'!$B$2:$J$14,9,0),"-")</f>
        <v>-</v>
      </c>
      <c r="J91" s="52" t="str">
        <f>IFERROR(VLOOKUP(B91,bonus!$B$2:$L$16,11,0),"-")</f>
        <v>-</v>
      </c>
      <c r="K91" s="52">
        <f>IFERROR(VLOOKUP(B91,'4. štramberk'!$B$2:$J$64,9,0),"-")</f>
        <v>0</v>
      </c>
      <c r="L91" s="52" t="str">
        <f>IFERROR(VLOOKUP(B91,'5. obora'!$B$2:$J$22,9,0),"-")</f>
        <v>-</v>
      </c>
      <c r="M91" s="52"/>
      <c r="N91" s="52"/>
      <c r="O91" s="52"/>
      <c r="P91" s="54">
        <f t="shared" si="5"/>
        <v>0</v>
      </c>
    </row>
    <row r="92" spans="1:16" x14ac:dyDescent="0.25">
      <c r="A92" s="60">
        <v>91</v>
      </c>
      <c r="B92" s="49" t="str">
        <f t="shared" si="4"/>
        <v>RYŠAVÝ Jiří</v>
      </c>
      <c r="C92" s="50" t="s">
        <v>64</v>
      </c>
      <c r="D92" s="50" t="s">
        <v>26</v>
      </c>
      <c r="E92" s="51">
        <v>1958</v>
      </c>
      <c r="F92" s="50" t="s">
        <v>65</v>
      </c>
      <c r="G92" s="52">
        <f>IFERROR(VLOOKUP(B92,'1. mořkov'!$B$2:$J$40,9,0),"-")</f>
        <v>0</v>
      </c>
      <c r="H92" s="53" t="str">
        <f>IFERROR(VLOOKUP(B92,'2. červený kámen'!$B$2:$J$11,9,0),"-")</f>
        <v>-</v>
      </c>
      <c r="I92" s="53" t="str">
        <f>IFERROR(VLOOKUP(B92,'3. rozhledna'!$B$2:$J$14,9,0),"-")</f>
        <v>-</v>
      </c>
      <c r="J92" s="52" t="str">
        <f>IFERROR(VLOOKUP(B92,bonus!$B$2:$L$16,11,0),"-")</f>
        <v>-</v>
      </c>
      <c r="K92" s="52" t="str">
        <f>IFERROR(VLOOKUP(B92,'4. štramberk'!$B$2:$J$64,9,0),"-")</f>
        <v>-</v>
      </c>
      <c r="L92" s="52" t="str">
        <f>IFERROR(VLOOKUP(B92,'5. obora'!$B$2:$J$22,9,0),"-")</f>
        <v>-</v>
      </c>
      <c r="M92" s="52"/>
      <c r="N92" s="52"/>
      <c r="O92" s="52"/>
      <c r="P92" s="54">
        <f t="shared" si="5"/>
        <v>0</v>
      </c>
    </row>
    <row r="93" spans="1:16" x14ac:dyDescent="0.25">
      <c r="A93" s="60">
        <v>92</v>
      </c>
      <c r="B93" s="49" t="str">
        <f t="shared" si="4"/>
        <v>SANO Josef</v>
      </c>
      <c r="C93" s="50" t="s">
        <v>277</v>
      </c>
      <c r="D93" s="50" t="s">
        <v>84</v>
      </c>
      <c r="E93" s="51">
        <v>1943</v>
      </c>
      <c r="F93" s="50" t="s">
        <v>68</v>
      </c>
      <c r="G93" s="52" t="str">
        <f>IFERROR(VLOOKUP(B93,'1. mořkov'!$B$2:$J$40,9,0),"-")</f>
        <v>-</v>
      </c>
      <c r="H93" s="53" t="str">
        <f>IFERROR(VLOOKUP(B93,'2. červený kámen'!$B$2:$J$11,9,0),"-")</f>
        <v>-</v>
      </c>
      <c r="I93" s="53" t="str">
        <f>IFERROR(VLOOKUP(B93,'3. rozhledna'!$B$2:$J$14,9,0),"-")</f>
        <v>-</v>
      </c>
      <c r="J93" s="52" t="str">
        <f>IFERROR(VLOOKUP(B93,bonus!$B$2:$L$16,11,0),"-")</f>
        <v>-</v>
      </c>
      <c r="K93" s="52">
        <f>IFERROR(VLOOKUP(B93,'4. štramberk'!$B$2:$J$64,9,0),"-")</f>
        <v>0</v>
      </c>
      <c r="L93" s="52" t="str">
        <f>IFERROR(VLOOKUP(B93,'5. obora'!$B$2:$J$22,9,0),"-")</f>
        <v>-</v>
      </c>
      <c r="M93" s="52"/>
      <c r="N93" s="52"/>
      <c r="O93" s="52"/>
      <c r="P93" s="54">
        <f t="shared" si="5"/>
        <v>0</v>
      </c>
    </row>
    <row r="94" spans="1:16" x14ac:dyDescent="0.25">
      <c r="A94" s="60">
        <v>93</v>
      </c>
      <c r="B94" s="49" t="str">
        <f t="shared" si="4"/>
        <v>SITKO Adam</v>
      </c>
      <c r="C94" s="50" t="s">
        <v>278</v>
      </c>
      <c r="D94" s="50" t="s">
        <v>222</v>
      </c>
      <c r="E94" s="51">
        <v>1973</v>
      </c>
      <c r="F94" s="50" t="s">
        <v>202</v>
      </c>
      <c r="G94" s="52" t="str">
        <f>IFERROR(VLOOKUP(B94,'1. mořkov'!$B$2:$J$40,9,0),"-")</f>
        <v>-</v>
      </c>
      <c r="H94" s="53" t="str">
        <f>IFERROR(VLOOKUP(B94,'2. červený kámen'!$B$2:$J$11,9,0),"-")</f>
        <v>-</v>
      </c>
      <c r="I94" s="53" t="str">
        <f>IFERROR(VLOOKUP(B94,'3. rozhledna'!$B$2:$J$14,9,0),"-")</f>
        <v>-</v>
      </c>
      <c r="J94" s="52" t="str">
        <f>IFERROR(VLOOKUP(B94,bonus!$B$2:$L$16,11,0),"-")</f>
        <v>-</v>
      </c>
      <c r="K94" s="52">
        <f>IFERROR(VLOOKUP(B94,'4. štramberk'!$B$2:$J$64,9,0),"-")</f>
        <v>0</v>
      </c>
      <c r="L94" s="52" t="str">
        <f>IFERROR(VLOOKUP(B94,'5. obora'!$B$2:$J$22,9,0),"-")</f>
        <v>-</v>
      </c>
      <c r="M94" s="52"/>
      <c r="N94" s="52"/>
      <c r="O94" s="52"/>
      <c r="P94" s="54">
        <f t="shared" si="5"/>
        <v>0</v>
      </c>
    </row>
    <row r="95" spans="1:16" x14ac:dyDescent="0.25">
      <c r="A95" s="60">
        <v>94</v>
      </c>
      <c r="B95" s="49" t="str">
        <f t="shared" si="4"/>
        <v>STACHOWSKI Ireneusz</v>
      </c>
      <c r="C95" s="50" t="s">
        <v>280</v>
      </c>
      <c r="D95" s="50" t="s">
        <v>220</v>
      </c>
      <c r="E95" s="51">
        <v>1974</v>
      </c>
      <c r="F95" s="50" t="s">
        <v>238</v>
      </c>
      <c r="G95" s="52" t="str">
        <f>IFERROR(VLOOKUP(B95,'1. mořkov'!$B$2:$J$40,9,0),"-")</f>
        <v>-</v>
      </c>
      <c r="H95" s="53" t="str">
        <f>IFERROR(VLOOKUP(B95,'2. červený kámen'!$B$2:$J$11,9,0),"-")</f>
        <v>-</v>
      </c>
      <c r="I95" s="53" t="str">
        <f>IFERROR(VLOOKUP(B95,'3. rozhledna'!$B$2:$J$14,9,0),"-")</f>
        <v>-</v>
      </c>
      <c r="J95" s="52" t="str">
        <f>IFERROR(VLOOKUP(B95,bonus!$B$2:$L$16,11,0),"-")</f>
        <v>-</v>
      </c>
      <c r="K95" s="52">
        <f>IFERROR(VLOOKUP(B95,'4. štramberk'!$B$2:$J$64,9,0),"-")</f>
        <v>0</v>
      </c>
      <c r="L95" s="52" t="str">
        <f>IFERROR(VLOOKUP(B95,'5. obora'!$B$2:$J$22,9,0),"-")</f>
        <v>-</v>
      </c>
      <c r="M95" s="52"/>
      <c r="N95" s="52"/>
      <c r="O95" s="52"/>
      <c r="P95" s="54">
        <f t="shared" si="5"/>
        <v>0</v>
      </c>
    </row>
    <row r="96" spans="1:16" x14ac:dyDescent="0.25">
      <c r="A96" s="60">
        <v>95</v>
      </c>
      <c r="B96" s="49" t="str">
        <f t="shared" si="4"/>
        <v>SZAROWSKI Miroslav</v>
      </c>
      <c r="C96" s="50" t="s">
        <v>281</v>
      </c>
      <c r="D96" s="50" t="s">
        <v>51</v>
      </c>
      <c r="E96" s="51">
        <v>1974</v>
      </c>
      <c r="F96" s="50" t="s">
        <v>236</v>
      </c>
      <c r="G96" s="52" t="str">
        <f>IFERROR(VLOOKUP(B96,'1. mořkov'!$B$2:$J$40,9,0),"-")</f>
        <v>-</v>
      </c>
      <c r="H96" s="53" t="str">
        <f>IFERROR(VLOOKUP(B96,'2. červený kámen'!$B$2:$J$11,9,0),"-")</f>
        <v>-</v>
      </c>
      <c r="I96" s="53" t="str">
        <f>IFERROR(VLOOKUP(B96,'3. rozhledna'!$B$2:$J$14,9,0),"-")</f>
        <v>-</v>
      </c>
      <c r="J96" s="52" t="str">
        <f>IFERROR(VLOOKUP(B96,bonus!$B$2:$L$16,11,0),"-")</f>
        <v>-</v>
      </c>
      <c r="K96" s="52">
        <f>IFERROR(VLOOKUP(B96,'4. štramberk'!$B$2:$J$64,9,0),"-")</f>
        <v>0</v>
      </c>
      <c r="L96" s="52" t="str">
        <f>IFERROR(VLOOKUP(B96,'5. obora'!$B$2:$J$22,9,0),"-")</f>
        <v>-</v>
      </c>
      <c r="M96" s="52"/>
      <c r="N96" s="52"/>
      <c r="O96" s="52"/>
      <c r="P96" s="54">
        <f t="shared" si="5"/>
        <v>0</v>
      </c>
    </row>
    <row r="97" spans="1:16" x14ac:dyDescent="0.25">
      <c r="A97" s="60">
        <v>96</v>
      </c>
      <c r="B97" s="49" t="str">
        <f t="shared" si="4"/>
        <v>ŠABLATURA Pavel</v>
      </c>
      <c r="C97" s="50" t="s">
        <v>31</v>
      </c>
      <c r="D97" s="50" t="s">
        <v>7</v>
      </c>
      <c r="E97" s="51">
        <v>1972</v>
      </c>
      <c r="F97" s="50" t="s">
        <v>32</v>
      </c>
      <c r="G97" s="52">
        <f>IFERROR(VLOOKUP(B97,'1. mořkov'!$B$2:$J$40,9,0),"-")</f>
        <v>0</v>
      </c>
      <c r="H97" s="53" t="str">
        <f>IFERROR(VLOOKUP(B97,'2. červený kámen'!$B$2:$J$11,9,0),"-")</f>
        <v>-</v>
      </c>
      <c r="I97" s="53" t="str">
        <f>IFERROR(VLOOKUP(B97,'3. rozhledna'!$B$2:$J$14,9,0),"-")</f>
        <v>-</v>
      </c>
      <c r="J97" s="52" t="str">
        <f>IFERROR(VLOOKUP(B97,bonus!$B$2:$L$16,11,0),"-")</f>
        <v>-</v>
      </c>
      <c r="K97" s="52" t="str">
        <f>IFERROR(VLOOKUP(B97,'4. štramberk'!$B$2:$J$64,9,0),"-")</f>
        <v>-</v>
      </c>
      <c r="L97" s="52" t="str">
        <f>IFERROR(VLOOKUP(B97,'5. obora'!$B$2:$J$22,9,0),"-")</f>
        <v>-</v>
      </c>
      <c r="M97" s="52"/>
      <c r="N97" s="52"/>
      <c r="O97" s="52"/>
      <c r="P97" s="54">
        <f t="shared" si="5"/>
        <v>0</v>
      </c>
    </row>
    <row r="98" spans="1:16" x14ac:dyDescent="0.25">
      <c r="A98" s="60">
        <v>97</v>
      </c>
      <c r="B98" s="49" t="str">
        <f t="shared" ref="B98:B107" si="6">C98&amp;" "&amp;D98</f>
        <v>ŠNEVAJS Radomír</v>
      </c>
      <c r="C98" s="50" t="s">
        <v>58</v>
      </c>
      <c r="D98" s="50" t="s">
        <v>59</v>
      </c>
      <c r="E98" s="51">
        <v>1963</v>
      </c>
      <c r="F98" s="50" t="s">
        <v>60</v>
      </c>
      <c r="G98" s="52">
        <f>IFERROR(VLOOKUP(B98,'1. mořkov'!$B$2:$J$40,9,0),"-")</f>
        <v>0</v>
      </c>
      <c r="H98" s="53" t="str">
        <f>IFERROR(VLOOKUP(B98,'2. červený kámen'!$B$2:$J$11,9,0),"-")</f>
        <v>-</v>
      </c>
      <c r="I98" s="53" t="str">
        <f>IFERROR(VLOOKUP(B98,'3. rozhledna'!$B$2:$J$14,9,0),"-")</f>
        <v>-</v>
      </c>
      <c r="J98" s="52" t="str">
        <f>IFERROR(VLOOKUP(B98,bonus!$B$2:$L$16,11,0),"-")</f>
        <v>-</v>
      </c>
      <c r="K98" s="52" t="str">
        <f>IFERROR(VLOOKUP(B98,'4. štramberk'!$B$2:$J$64,9,0),"-")</f>
        <v>-</v>
      </c>
      <c r="L98" s="52" t="str">
        <f>IFERROR(VLOOKUP(B98,'5. obora'!$B$2:$J$22,9,0),"-")</f>
        <v>-</v>
      </c>
      <c r="M98" s="52"/>
      <c r="N98" s="52"/>
      <c r="O98" s="52"/>
      <c r="P98" s="54">
        <f t="shared" ref="P98:P107" si="7">SUM(G98:O98)</f>
        <v>0</v>
      </c>
    </row>
    <row r="99" spans="1:16" x14ac:dyDescent="0.25">
      <c r="A99" s="60">
        <v>98</v>
      </c>
      <c r="B99" s="49" t="str">
        <f t="shared" si="6"/>
        <v>ŠVRČEK Jiří</v>
      </c>
      <c r="C99" s="50" t="s">
        <v>284</v>
      </c>
      <c r="D99" s="50" t="s">
        <v>26</v>
      </c>
      <c r="E99" s="51">
        <v>1953</v>
      </c>
      <c r="F99" s="50" t="s">
        <v>68</v>
      </c>
      <c r="G99" s="52" t="str">
        <f>IFERROR(VLOOKUP(B99,'1. mořkov'!$B$2:$J$40,9,0),"-")</f>
        <v>-</v>
      </c>
      <c r="H99" s="53" t="str">
        <f>IFERROR(VLOOKUP(B99,'2. červený kámen'!$B$2:$J$11,9,0),"-")</f>
        <v>-</v>
      </c>
      <c r="I99" s="53" t="str">
        <f>IFERROR(VLOOKUP(B99,'3. rozhledna'!$B$2:$J$14,9,0),"-")</f>
        <v>-</v>
      </c>
      <c r="J99" s="52" t="str">
        <f>IFERROR(VLOOKUP(B99,bonus!$B$2:$L$16,11,0),"-")</f>
        <v>-</v>
      </c>
      <c r="K99" s="52">
        <f>IFERROR(VLOOKUP(B99,'4. štramberk'!$B$2:$J$64,9,0),"-")</f>
        <v>0</v>
      </c>
      <c r="L99" s="52" t="str">
        <f>IFERROR(VLOOKUP(B99,'5. obora'!$B$2:$J$22,9,0),"-")</f>
        <v>-</v>
      </c>
      <c r="M99" s="52"/>
      <c r="N99" s="52"/>
      <c r="O99" s="52"/>
      <c r="P99" s="54">
        <f t="shared" si="7"/>
        <v>0</v>
      </c>
    </row>
    <row r="100" spans="1:16" x14ac:dyDescent="0.25">
      <c r="A100" s="60">
        <v>99</v>
      </c>
      <c r="B100" s="49" t="str">
        <f t="shared" si="6"/>
        <v>TONČÍK Petr</v>
      </c>
      <c r="C100" s="50" t="s">
        <v>285</v>
      </c>
      <c r="D100" s="50" t="s">
        <v>18</v>
      </c>
      <c r="E100" s="51">
        <v>1971</v>
      </c>
      <c r="F100" s="50" t="s">
        <v>237</v>
      </c>
      <c r="G100" s="52" t="str">
        <f>IFERROR(VLOOKUP(B100,'1. mořkov'!$B$2:$J$40,9,0),"-")</f>
        <v>-</v>
      </c>
      <c r="H100" s="53" t="str">
        <f>IFERROR(VLOOKUP(B100,'2. červený kámen'!$B$2:$J$11,9,0),"-")</f>
        <v>-</v>
      </c>
      <c r="I100" s="53" t="str">
        <f>IFERROR(VLOOKUP(B100,'3. rozhledna'!$B$2:$J$14,9,0),"-")</f>
        <v>-</v>
      </c>
      <c r="J100" s="52" t="str">
        <f>IFERROR(VLOOKUP(B100,bonus!$B$2:$L$16,11,0),"-")</f>
        <v>-</v>
      </c>
      <c r="K100" s="52">
        <f>IFERROR(VLOOKUP(B100,'4. štramberk'!$B$2:$J$64,9,0),"-")</f>
        <v>0</v>
      </c>
      <c r="L100" s="52" t="str">
        <f>IFERROR(VLOOKUP(B100,'5. obora'!$B$2:$J$22,9,0),"-")</f>
        <v>-</v>
      </c>
      <c r="M100" s="52"/>
      <c r="N100" s="52"/>
      <c r="O100" s="52"/>
      <c r="P100" s="54">
        <f t="shared" si="7"/>
        <v>0</v>
      </c>
    </row>
    <row r="101" spans="1:16" x14ac:dyDescent="0.25">
      <c r="A101" s="60">
        <v>100</v>
      </c>
      <c r="B101" s="49" t="str">
        <f t="shared" si="6"/>
        <v>VAJAY Josef</v>
      </c>
      <c r="C101" s="50" t="s">
        <v>287</v>
      </c>
      <c r="D101" s="50" t="s">
        <v>84</v>
      </c>
      <c r="E101" s="51">
        <v>1969</v>
      </c>
      <c r="F101" s="50" t="s">
        <v>166</v>
      </c>
      <c r="G101" s="52" t="str">
        <f>IFERROR(VLOOKUP(B101,'1. mořkov'!$B$2:$J$40,9,0),"-")</f>
        <v>-</v>
      </c>
      <c r="H101" s="53" t="str">
        <f>IFERROR(VLOOKUP(B101,'2. červený kámen'!$B$2:$J$11,9,0),"-")</f>
        <v>-</v>
      </c>
      <c r="I101" s="53" t="str">
        <f>IFERROR(VLOOKUP(B101,'3. rozhledna'!$B$2:$J$14,9,0),"-")</f>
        <v>-</v>
      </c>
      <c r="J101" s="52" t="str">
        <f>IFERROR(VLOOKUP(B101,bonus!$B$2:$L$16,11,0),"-")</f>
        <v>-</v>
      </c>
      <c r="K101" s="52">
        <f>IFERROR(VLOOKUP(B101,'4. štramberk'!$B$2:$J$64,9,0),"-")</f>
        <v>0</v>
      </c>
      <c r="L101" s="52" t="str">
        <f>IFERROR(VLOOKUP(B101,'5. obora'!$B$2:$J$22,9,0),"-")</f>
        <v>-</v>
      </c>
      <c r="M101" s="52"/>
      <c r="N101" s="52"/>
      <c r="O101" s="52"/>
      <c r="P101" s="54">
        <f t="shared" si="7"/>
        <v>0</v>
      </c>
    </row>
    <row r="102" spans="1:16" x14ac:dyDescent="0.25">
      <c r="A102" s="60">
        <v>101</v>
      </c>
      <c r="B102" s="49" t="str">
        <f t="shared" si="6"/>
        <v>VALTR Daniel</v>
      </c>
      <c r="C102" s="50" t="s">
        <v>288</v>
      </c>
      <c r="D102" s="50" t="s">
        <v>219</v>
      </c>
      <c r="E102" s="51">
        <v>1974</v>
      </c>
      <c r="F102" s="50" t="s">
        <v>236</v>
      </c>
      <c r="G102" s="52" t="str">
        <f>IFERROR(VLOOKUP(B102,'1. mořkov'!$B$2:$J$40,9,0),"-")</f>
        <v>-</v>
      </c>
      <c r="H102" s="53" t="str">
        <f>IFERROR(VLOOKUP(B102,'2. červený kámen'!$B$2:$J$11,9,0),"-")</f>
        <v>-</v>
      </c>
      <c r="I102" s="53" t="str">
        <f>IFERROR(VLOOKUP(B102,'3. rozhledna'!$B$2:$J$14,9,0),"-")</f>
        <v>-</v>
      </c>
      <c r="J102" s="52" t="str">
        <f>IFERROR(VLOOKUP(B102,bonus!$B$2:$L$16,11,0),"-")</f>
        <v>-</v>
      </c>
      <c r="K102" s="52">
        <f>IFERROR(VLOOKUP(B102,'4. štramberk'!$B$2:$J$64,9,0),"-")</f>
        <v>0</v>
      </c>
      <c r="L102" s="52" t="str">
        <f>IFERROR(VLOOKUP(B102,'5. obora'!$B$2:$J$22,9,0),"-")</f>
        <v>-</v>
      </c>
      <c r="M102" s="52"/>
      <c r="N102" s="52"/>
      <c r="O102" s="52"/>
      <c r="P102" s="54">
        <f t="shared" si="7"/>
        <v>0</v>
      </c>
    </row>
    <row r="103" spans="1:16" x14ac:dyDescent="0.25">
      <c r="A103" s="60">
        <v>102</v>
      </c>
      <c r="B103" s="49" t="str">
        <f t="shared" si="6"/>
        <v>VELEBA Jiří</v>
      </c>
      <c r="C103" s="50" t="s">
        <v>35</v>
      </c>
      <c r="D103" s="50" t="s">
        <v>26</v>
      </c>
      <c r="E103" s="51">
        <v>1973</v>
      </c>
      <c r="F103" s="50" t="s">
        <v>36</v>
      </c>
      <c r="G103" s="52">
        <f>IFERROR(VLOOKUP(B103,'1. mořkov'!$B$2:$J$40,9,0),"-")</f>
        <v>0</v>
      </c>
      <c r="H103" s="53" t="str">
        <f>IFERROR(VLOOKUP(B103,'2. červený kámen'!$B$2:$J$11,9,0),"-")</f>
        <v>-</v>
      </c>
      <c r="I103" s="53" t="str">
        <f>IFERROR(VLOOKUP(B103,'3. rozhledna'!$B$2:$J$14,9,0),"-")</f>
        <v>-</v>
      </c>
      <c r="J103" s="52" t="str">
        <f>IFERROR(VLOOKUP(B103,bonus!$B$2:$L$16,11,0),"-")</f>
        <v>-</v>
      </c>
      <c r="K103" s="52" t="str">
        <f>IFERROR(VLOOKUP(B103,'4. štramberk'!$B$2:$J$64,9,0),"-")</f>
        <v>-</v>
      </c>
      <c r="L103" s="52" t="str">
        <f>IFERROR(VLOOKUP(B103,'5. obora'!$B$2:$J$22,9,0),"-")</f>
        <v>-</v>
      </c>
      <c r="M103" s="52"/>
      <c r="N103" s="52"/>
      <c r="O103" s="52"/>
      <c r="P103" s="54">
        <f t="shared" si="7"/>
        <v>0</v>
      </c>
    </row>
    <row r="104" spans="1:16" x14ac:dyDescent="0.25">
      <c r="A104" s="60">
        <v>103</v>
      </c>
      <c r="B104" s="49" t="str">
        <f t="shared" si="6"/>
        <v>WNUK Grzegorz</v>
      </c>
      <c r="C104" s="50" t="s">
        <v>291</v>
      </c>
      <c r="D104" s="50" t="s">
        <v>227</v>
      </c>
      <c r="E104" s="51">
        <v>1968</v>
      </c>
      <c r="F104" s="50" t="s">
        <v>202</v>
      </c>
      <c r="G104" s="52" t="str">
        <f>IFERROR(VLOOKUP(B104,'1. mořkov'!$B$2:$J$40,9,0),"-")</f>
        <v>-</v>
      </c>
      <c r="H104" s="53" t="str">
        <f>IFERROR(VLOOKUP(B104,'2. červený kámen'!$B$2:$J$11,9,0),"-")</f>
        <v>-</v>
      </c>
      <c r="I104" s="53" t="str">
        <f>IFERROR(VLOOKUP(B104,'3. rozhledna'!$B$2:$J$14,9,0),"-")</f>
        <v>-</v>
      </c>
      <c r="J104" s="52" t="str">
        <f>IFERROR(VLOOKUP(B104,bonus!$B$2:$L$16,11,0),"-")</f>
        <v>-</v>
      </c>
      <c r="K104" s="52">
        <f>IFERROR(VLOOKUP(B104,'4. štramberk'!$B$2:$J$64,9,0),"-")</f>
        <v>0</v>
      </c>
      <c r="L104" s="52" t="str">
        <f>IFERROR(VLOOKUP(B104,'5. obora'!$B$2:$J$22,9,0),"-")</f>
        <v>-</v>
      </c>
      <c r="M104" s="52"/>
      <c r="N104" s="52"/>
      <c r="O104" s="52"/>
      <c r="P104" s="54">
        <f t="shared" si="7"/>
        <v>0</v>
      </c>
    </row>
    <row r="105" spans="1:16" x14ac:dyDescent="0.25">
      <c r="A105" s="60">
        <v>104</v>
      </c>
      <c r="B105" s="49" t="str">
        <f t="shared" si="6"/>
        <v>ZÁVODNÝ Tomáš</v>
      </c>
      <c r="C105" s="50" t="s">
        <v>293</v>
      </c>
      <c r="D105" s="50" t="s">
        <v>193</v>
      </c>
      <c r="E105" s="51">
        <v>1963</v>
      </c>
      <c r="F105" s="50" t="s">
        <v>201</v>
      </c>
      <c r="G105" s="52" t="str">
        <f>IFERROR(VLOOKUP(B105,'1. mořkov'!$B$2:$J$40,9,0),"-")</f>
        <v>-</v>
      </c>
      <c r="H105" s="53" t="str">
        <f>IFERROR(VLOOKUP(B105,'2. červený kámen'!$B$2:$J$11,9,0),"-")</f>
        <v>-</v>
      </c>
      <c r="I105" s="53" t="str">
        <f>IFERROR(VLOOKUP(B105,'3. rozhledna'!$B$2:$J$14,9,0),"-")</f>
        <v>-</v>
      </c>
      <c r="J105" s="52" t="str">
        <f>IFERROR(VLOOKUP(B105,bonus!$B$2:$L$16,11,0),"-")</f>
        <v>-</v>
      </c>
      <c r="K105" s="52">
        <f>IFERROR(VLOOKUP(B105,'4. štramberk'!$B$2:$J$64,9,0),"-")</f>
        <v>0</v>
      </c>
      <c r="L105" s="52" t="str">
        <f>IFERROR(VLOOKUP(B105,'5. obora'!$B$2:$J$22,9,0),"-")</f>
        <v>-</v>
      </c>
      <c r="M105" s="52"/>
      <c r="N105" s="52"/>
      <c r="O105" s="52"/>
      <c r="P105" s="54">
        <f t="shared" si="7"/>
        <v>0</v>
      </c>
    </row>
    <row r="106" spans="1:16" x14ac:dyDescent="0.25">
      <c r="A106" s="60">
        <v>105</v>
      </c>
      <c r="B106" s="49" t="str">
        <f t="shared" si="6"/>
        <v>ŽEBRÁK Zbyněk</v>
      </c>
      <c r="C106" s="50" t="s">
        <v>294</v>
      </c>
      <c r="D106" s="50" t="s">
        <v>223</v>
      </c>
      <c r="E106" s="51">
        <v>1971</v>
      </c>
      <c r="F106" s="50" t="s">
        <v>240</v>
      </c>
      <c r="G106" s="52" t="str">
        <f>IFERROR(VLOOKUP(B106,'1. mořkov'!$B$2:$J$40,9,0),"-")</f>
        <v>-</v>
      </c>
      <c r="H106" s="53" t="str">
        <f>IFERROR(VLOOKUP(B106,'2. červený kámen'!$B$2:$J$11,9,0),"-")</f>
        <v>-</v>
      </c>
      <c r="I106" s="53" t="str">
        <f>IFERROR(VLOOKUP(B106,'3. rozhledna'!$B$2:$J$14,9,0),"-")</f>
        <v>-</v>
      </c>
      <c r="J106" s="52" t="str">
        <f>IFERROR(VLOOKUP(B106,bonus!$B$2:$L$16,11,0),"-")</f>
        <v>-</v>
      </c>
      <c r="K106" s="52">
        <f>IFERROR(VLOOKUP(B106,'4. štramberk'!$B$2:$J$64,9,0),"-")</f>
        <v>0</v>
      </c>
      <c r="L106" s="52" t="str">
        <f>IFERROR(VLOOKUP(B106,'5. obora'!$B$2:$J$22,9,0),"-")</f>
        <v>-</v>
      </c>
      <c r="M106" s="52"/>
      <c r="N106" s="52"/>
      <c r="O106" s="52"/>
      <c r="P106" s="54">
        <f t="shared" si="7"/>
        <v>0</v>
      </c>
    </row>
    <row r="107" spans="1:16" x14ac:dyDescent="0.25">
      <c r="A107" s="60">
        <v>106</v>
      </c>
      <c r="B107" s="49" t="str">
        <f t="shared" si="6"/>
        <v>HUBA Martin</v>
      </c>
      <c r="C107" s="50" t="s">
        <v>335</v>
      </c>
      <c r="D107" s="50" t="s">
        <v>14</v>
      </c>
      <c r="E107" s="51">
        <v>1974</v>
      </c>
      <c r="F107" s="50" t="s">
        <v>316</v>
      </c>
      <c r="G107" s="52" t="str">
        <f>IFERROR(VLOOKUP(B107,'1. mořkov'!$B$2:$J$40,9,0),"-")</f>
        <v>-</v>
      </c>
      <c r="H107" s="53" t="str">
        <f>IFERROR(VLOOKUP(B107,'2. červený kámen'!$B$2:$J$11,9,0),"-")</f>
        <v>-</v>
      </c>
      <c r="I107" s="53" t="str">
        <f>IFERROR(VLOOKUP(B107,'3. rozhledna'!$B$2:$J$14,9,0),"-")</f>
        <v>-</v>
      </c>
      <c r="J107" s="52" t="str">
        <f>IFERROR(VLOOKUP(B107,bonus!$B$2:$L$16,11,0),"-")</f>
        <v>-</v>
      </c>
      <c r="K107" s="52" t="str">
        <f>IFERROR(VLOOKUP(B107,'4. štramberk'!$B$2:$J$64,9,0),"-")</f>
        <v>-</v>
      </c>
      <c r="L107" s="52">
        <f>IFERROR(VLOOKUP(B107,'5. obora'!$B$2:$J$22,9,0),"-")</f>
        <v>0</v>
      </c>
      <c r="M107" s="52"/>
      <c r="N107" s="52"/>
      <c r="O107" s="52"/>
      <c r="P107" s="54">
        <f t="shared" si="7"/>
        <v>0</v>
      </c>
    </row>
  </sheetData>
  <autoFilter ref="B1:P107">
    <sortState ref="B2:P121">
      <sortCondition descending="1" ref="P1:P121"/>
    </sortState>
  </autoFilter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B2" sqref="B2"/>
    </sheetView>
  </sheetViews>
  <sheetFormatPr defaultRowHeight="15" x14ac:dyDescent="0.25"/>
  <cols>
    <col min="1" max="1" width="5.85546875" customWidth="1"/>
    <col min="2" max="2" width="21.7109375" customWidth="1"/>
    <col min="3" max="3" width="15.42578125" style="22" customWidth="1"/>
    <col min="4" max="4" width="9.140625" style="22" customWidth="1"/>
    <col min="5" max="5" width="9.140625" style="24"/>
    <col min="6" max="6" width="27" style="22" customWidth="1"/>
    <col min="7" max="7" width="12" style="20" customWidth="1"/>
    <col min="8" max="8" width="6.85546875" style="29" customWidth="1"/>
    <col min="9" max="9" width="13.5703125" style="30" customWidth="1"/>
    <col min="10" max="10" width="6.5703125" style="24" customWidth="1"/>
  </cols>
  <sheetData>
    <row r="1" spans="1:10" ht="23.25" customHeight="1" x14ac:dyDescent="0.25">
      <c r="A1" s="21" t="s">
        <v>146</v>
      </c>
      <c r="B1" s="21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19" t="s">
        <v>103</v>
      </c>
      <c r="H1" s="25" t="s">
        <v>105</v>
      </c>
      <c r="I1" s="26" t="s">
        <v>104</v>
      </c>
      <c r="J1" s="23" t="s">
        <v>106</v>
      </c>
    </row>
    <row r="2" spans="1:10" x14ac:dyDescent="0.25">
      <c r="A2" t="s">
        <v>107</v>
      </c>
      <c r="B2" t="str">
        <f t="shared" ref="B2:B33" si="0">C2&amp;" "&amp;D2</f>
        <v xml:space="preserve"> </v>
      </c>
      <c r="H2" s="27">
        <f t="shared" ref="H2:H64" ca="1" si="1">YEAR(TODAY())-E2</f>
        <v>2014</v>
      </c>
      <c r="I2" s="28" t="e">
        <f ca="1">IF(H2&lt;35,G2,G2*VLOOKUP(H2,koeficienty!$M$3:$N$68,2,0))</f>
        <v>#N/A</v>
      </c>
      <c r="J2" s="24">
        <v>50</v>
      </c>
    </row>
    <row r="3" spans="1:10" x14ac:dyDescent="0.25">
      <c r="A3" t="s">
        <v>108</v>
      </c>
      <c r="B3" t="str">
        <f t="shared" si="0"/>
        <v xml:space="preserve"> </v>
      </c>
      <c r="H3" s="27">
        <f t="shared" ca="1" si="1"/>
        <v>2014</v>
      </c>
      <c r="I3" s="28" t="e">
        <f ca="1">IF(H3&lt;35,G3,G3*VLOOKUP(H3,koeficienty!$M$3:$N$68,2,0))</f>
        <v>#N/A</v>
      </c>
      <c r="J3" s="24">
        <v>40</v>
      </c>
    </row>
    <row r="4" spans="1:10" x14ac:dyDescent="0.25">
      <c r="A4" t="s">
        <v>109</v>
      </c>
      <c r="B4" t="str">
        <f t="shared" si="0"/>
        <v xml:space="preserve"> </v>
      </c>
      <c r="H4" s="27">
        <f t="shared" ca="1" si="1"/>
        <v>2014</v>
      </c>
      <c r="I4" s="28" t="e">
        <f ca="1">IF(H4&lt;35,G4,G4*VLOOKUP(H4,koeficienty!$M$3:$N$68,2,0))</f>
        <v>#N/A</v>
      </c>
      <c r="J4" s="24">
        <v>36</v>
      </c>
    </row>
    <row r="5" spans="1:10" x14ac:dyDescent="0.25">
      <c r="A5" t="s">
        <v>110</v>
      </c>
      <c r="B5" t="str">
        <f t="shared" si="0"/>
        <v xml:space="preserve"> </v>
      </c>
      <c r="H5" s="27">
        <f t="shared" ca="1" si="1"/>
        <v>2014</v>
      </c>
      <c r="I5" s="28" t="e">
        <f ca="1">IF(H5&lt;35,G5,G5*VLOOKUP(H5,koeficienty!$M$3:$N$68,2,0))</f>
        <v>#N/A</v>
      </c>
      <c r="J5" s="24">
        <v>34</v>
      </c>
    </row>
    <row r="6" spans="1:10" x14ac:dyDescent="0.25">
      <c r="A6" t="s">
        <v>111</v>
      </c>
      <c r="B6" t="str">
        <f t="shared" si="0"/>
        <v xml:space="preserve"> </v>
      </c>
      <c r="H6" s="27">
        <f t="shared" ca="1" si="1"/>
        <v>2014</v>
      </c>
      <c r="I6" s="28" t="e">
        <f ca="1">IF(H6&lt;35,G6,G6*VLOOKUP(H6,koeficienty!$M$3:$N$68,2,0))</f>
        <v>#N/A</v>
      </c>
      <c r="J6" s="24">
        <v>32</v>
      </c>
    </row>
    <row r="7" spans="1:10" x14ac:dyDescent="0.25">
      <c r="A7" t="s">
        <v>112</v>
      </c>
      <c r="B7" t="str">
        <f t="shared" si="0"/>
        <v xml:space="preserve"> </v>
      </c>
      <c r="H7" s="27">
        <f t="shared" ca="1" si="1"/>
        <v>2014</v>
      </c>
      <c r="I7" s="28" t="e">
        <f ca="1">IF(H7&lt;35,G7,G7*VLOOKUP(H7,koeficienty!$M$3:$N$68,2,0))</f>
        <v>#N/A</v>
      </c>
      <c r="J7" s="24">
        <v>30</v>
      </c>
    </row>
    <row r="8" spans="1:10" x14ac:dyDescent="0.25">
      <c r="A8" t="s">
        <v>113</v>
      </c>
      <c r="B8" t="str">
        <f t="shared" si="0"/>
        <v xml:space="preserve"> </v>
      </c>
      <c r="H8" s="27">
        <f t="shared" ca="1" si="1"/>
        <v>2014</v>
      </c>
      <c r="I8" s="28" t="e">
        <f ca="1">IF(H8&lt;35,G8,G8*VLOOKUP(H8,koeficienty!$M$3:$N$68,2,0))</f>
        <v>#N/A</v>
      </c>
      <c r="J8" s="24">
        <v>28</v>
      </c>
    </row>
    <row r="9" spans="1:10" x14ac:dyDescent="0.25">
      <c r="A9" t="s">
        <v>114</v>
      </c>
      <c r="B9" t="str">
        <f t="shared" si="0"/>
        <v xml:space="preserve"> </v>
      </c>
      <c r="H9" s="27">
        <f t="shared" ca="1" si="1"/>
        <v>2014</v>
      </c>
      <c r="I9" s="28" t="e">
        <f ca="1">IF(H9&lt;35,G9,G9*VLOOKUP(H9,koeficienty!$M$3:$N$68,2,0))</f>
        <v>#N/A</v>
      </c>
      <c r="J9" s="24">
        <v>26</v>
      </c>
    </row>
    <row r="10" spans="1:10" x14ac:dyDescent="0.25">
      <c r="A10" t="s">
        <v>115</v>
      </c>
      <c r="B10" t="str">
        <f t="shared" si="0"/>
        <v xml:space="preserve"> </v>
      </c>
      <c r="H10" s="27">
        <f t="shared" ca="1" si="1"/>
        <v>2014</v>
      </c>
      <c r="I10" s="28" t="e">
        <f ca="1">IF(H10&lt;35,G10,G10*VLOOKUP(H10,koeficienty!$M$3:$N$68,2,0))</f>
        <v>#N/A</v>
      </c>
      <c r="J10" s="24">
        <v>24</v>
      </c>
    </row>
    <row r="11" spans="1:10" x14ac:dyDescent="0.25">
      <c r="A11" t="s">
        <v>116</v>
      </c>
      <c r="B11" t="str">
        <f t="shared" si="0"/>
        <v xml:space="preserve"> </v>
      </c>
      <c r="H11" s="27">
        <f t="shared" ca="1" si="1"/>
        <v>2014</v>
      </c>
      <c r="I11" s="28" t="e">
        <f ca="1">IF(H11&lt;35,G11,G11*VLOOKUP(H11,koeficienty!$M$3:$N$68,2,0))</f>
        <v>#N/A</v>
      </c>
      <c r="J11" s="24">
        <v>22</v>
      </c>
    </row>
    <row r="12" spans="1:10" x14ac:dyDescent="0.25">
      <c r="A12" t="s">
        <v>117</v>
      </c>
      <c r="B12" t="str">
        <f t="shared" si="0"/>
        <v xml:space="preserve"> </v>
      </c>
      <c r="H12" s="27">
        <f t="shared" ca="1" si="1"/>
        <v>2014</v>
      </c>
      <c r="I12" s="28" t="e">
        <f ca="1">IF(H12&lt;35,G12,G12*VLOOKUP(H12,koeficienty!$M$3:$N$68,2,0))</f>
        <v>#N/A</v>
      </c>
      <c r="J12" s="24">
        <v>20</v>
      </c>
    </row>
    <row r="13" spans="1:10" x14ac:dyDescent="0.25">
      <c r="A13" t="s">
        <v>118</v>
      </c>
      <c r="B13" t="str">
        <f t="shared" si="0"/>
        <v xml:space="preserve"> </v>
      </c>
      <c r="H13" s="27">
        <f t="shared" ca="1" si="1"/>
        <v>2014</v>
      </c>
      <c r="I13" s="28" t="e">
        <f ca="1">IF(H13&lt;35,G13,G13*VLOOKUP(H13,koeficienty!$M$3:$N$68,2,0))</f>
        <v>#N/A</v>
      </c>
      <c r="J13" s="24">
        <v>18</v>
      </c>
    </row>
    <row r="14" spans="1:10" x14ac:dyDescent="0.25">
      <c r="A14" t="s">
        <v>119</v>
      </c>
      <c r="B14" t="str">
        <f t="shared" si="0"/>
        <v xml:space="preserve"> </v>
      </c>
      <c r="H14" s="27">
        <f t="shared" ca="1" si="1"/>
        <v>2014</v>
      </c>
      <c r="I14" s="28" t="e">
        <f ca="1">IF(H14&lt;35,G14,G14*VLOOKUP(H14,koeficienty!$M$3:$N$68,2,0))</f>
        <v>#N/A</v>
      </c>
      <c r="J14" s="24">
        <v>16</v>
      </c>
    </row>
    <row r="15" spans="1:10" x14ac:dyDescent="0.25">
      <c r="A15" t="s">
        <v>120</v>
      </c>
      <c r="B15" t="str">
        <f t="shared" si="0"/>
        <v xml:space="preserve"> </v>
      </c>
      <c r="H15" s="27">
        <f t="shared" ca="1" si="1"/>
        <v>2014</v>
      </c>
      <c r="I15" s="28" t="e">
        <f ca="1">IF(H15&lt;35,G15,G15*VLOOKUP(H15,koeficienty!$M$3:$N$68,2,0))</f>
        <v>#N/A</v>
      </c>
      <c r="J15" s="24">
        <v>14</v>
      </c>
    </row>
    <row r="16" spans="1:10" x14ac:dyDescent="0.25">
      <c r="A16" t="s">
        <v>121</v>
      </c>
      <c r="B16" t="str">
        <f t="shared" si="0"/>
        <v xml:space="preserve"> </v>
      </c>
      <c r="H16" s="27">
        <f t="shared" ca="1" si="1"/>
        <v>2014</v>
      </c>
      <c r="I16" s="28" t="e">
        <f ca="1">IF(H16&lt;35,G16,G16*VLOOKUP(H16,koeficienty!$M$3:$N$68,2,0))</f>
        <v>#N/A</v>
      </c>
      <c r="J16" s="24">
        <v>12</v>
      </c>
    </row>
    <row r="17" spans="1:10" x14ac:dyDescent="0.25">
      <c r="A17" t="s">
        <v>122</v>
      </c>
      <c r="B17" t="str">
        <f t="shared" si="0"/>
        <v xml:space="preserve"> </v>
      </c>
      <c r="H17" s="27">
        <f t="shared" ca="1" si="1"/>
        <v>2014</v>
      </c>
      <c r="I17" s="28" t="e">
        <f ca="1">IF(H17&lt;35,G17,G17*VLOOKUP(H17,koeficienty!$M$3:$N$68,2,0))</f>
        <v>#N/A</v>
      </c>
      <c r="J17" s="24">
        <v>10</v>
      </c>
    </row>
    <row r="18" spans="1:10" x14ac:dyDescent="0.25">
      <c r="A18" t="s">
        <v>123</v>
      </c>
      <c r="B18" t="str">
        <f t="shared" si="0"/>
        <v xml:space="preserve"> </v>
      </c>
      <c r="H18" s="27">
        <f t="shared" ca="1" si="1"/>
        <v>2014</v>
      </c>
      <c r="I18" s="28" t="e">
        <f ca="1">IF(H18&lt;35,G18,G18*VLOOKUP(H18,koeficienty!$M$3:$N$68,2,0))</f>
        <v>#N/A</v>
      </c>
      <c r="J18" s="24">
        <v>8</v>
      </c>
    </row>
    <row r="19" spans="1:10" x14ac:dyDescent="0.25">
      <c r="A19" t="s">
        <v>124</v>
      </c>
      <c r="B19" t="str">
        <f t="shared" si="0"/>
        <v xml:space="preserve"> </v>
      </c>
      <c r="H19" s="27">
        <f t="shared" ca="1" si="1"/>
        <v>2014</v>
      </c>
      <c r="I19" s="28" t="e">
        <f ca="1">IF(H19&lt;35,G19,G19*VLOOKUP(H19,koeficienty!$M$3:$N$68,2,0))</f>
        <v>#N/A</v>
      </c>
      <c r="J19" s="24">
        <v>6</v>
      </c>
    </row>
    <row r="20" spans="1:10" x14ac:dyDescent="0.25">
      <c r="A20" t="s">
        <v>125</v>
      </c>
      <c r="B20" t="str">
        <f t="shared" si="0"/>
        <v xml:space="preserve"> </v>
      </c>
      <c r="H20" s="27">
        <f t="shared" ca="1" si="1"/>
        <v>2014</v>
      </c>
      <c r="I20" s="28" t="e">
        <f ca="1">IF(H20&lt;35,G20,G20*VLOOKUP(H20,koeficienty!$M$3:$N$68,2,0))</f>
        <v>#N/A</v>
      </c>
      <c r="J20" s="24">
        <v>4</v>
      </c>
    </row>
    <row r="21" spans="1:10" x14ac:dyDescent="0.25">
      <c r="A21" t="s">
        <v>126</v>
      </c>
      <c r="B21" t="str">
        <f t="shared" si="0"/>
        <v xml:space="preserve"> </v>
      </c>
      <c r="H21" s="27">
        <f t="shared" ca="1" si="1"/>
        <v>2014</v>
      </c>
      <c r="I21" s="28" t="e">
        <f ca="1">IF(H21&lt;35,G21,G21*VLOOKUP(H21,koeficienty!$M$3:$N$68,2,0))</f>
        <v>#N/A</v>
      </c>
      <c r="J21" s="24">
        <v>2</v>
      </c>
    </row>
    <row r="22" spans="1:10" x14ac:dyDescent="0.25">
      <c r="A22" t="s">
        <v>127</v>
      </c>
      <c r="B22" t="str">
        <f t="shared" si="0"/>
        <v xml:space="preserve"> </v>
      </c>
      <c r="F22" s="37"/>
      <c r="H22" s="27">
        <f t="shared" ca="1" si="1"/>
        <v>2014</v>
      </c>
      <c r="I22" s="28" t="e">
        <f ca="1">IF(H22&lt;35,G22,G22*VLOOKUP(H22,koeficienty!$M$3:$N$68,2,0))</f>
        <v>#N/A</v>
      </c>
      <c r="J22" s="24">
        <v>0</v>
      </c>
    </row>
    <row r="23" spans="1:10" x14ac:dyDescent="0.25">
      <c r="A23" t="s">
        <v>128</v>
      </c>
      <c r="B23" t="str">
        <f t="shared" si="0"/>
        <v xml:space="preserve"> </v>
      </c>
      <c r="H23" s="27">
        <f t="shared" ca="1" si="1"/>
        <v>2014</v>
      </c>
      <c r="I23" s="28" t="e">
        <f ca="1">IF(H23&lt;35,G23,G23*VLOOKUP(H23,koeficienty!$M$3:$N$68,2,0))</f>
        <v>#N/A</v>
      </c>
      <c r="J23" s="24">
        <v>0</v>
      </c>
    </row>
    <row r="24" spans="1:10" x14ac:dyDescent="0.25">
      <c r="A24" t="s">
        <v>129</v>
      </c>
      <c r="B24" t="str">
        <f t="shared" si="0"/>
        <v xml:space="preserve"> </v>
      </c>
      <c r="H24" s="27">
        <f t="shared" ca="1" si="1"/>
        <v>2014</v>
      </c>
      <c r="I24" s="28" t="e">
        <f ca="1">IF(H24&lt;35,G24,G24*VLOOKUP(H24,koeficienty!$M$3:$N$68,2,0))</f>
        <v>#N/A</v>
      </c>
      <c r="J24" s="24">
        <v>0</v>
      </c>
    </row>
    <row r="25" spans="1:10" x14ac:dyDescent="0.25">
      <c r="A25" t="s">
        <v>130</v>
      </c>
      <c r="B25" t="str">
        <f t="shared" si="0"/>
        <v xml:space="preserve"> </v>
      </c>
      <c r="H25" s="27">
        <f t="shared" ca="1" si="1"/>
        <v>2014</v>
      </c>
      <c r="I25" s="28" t="e">
        <f ca="1">IF(H25&lt;35,G25,G25*VLOOKUP(H25,koeficienty!$M$3:$N$68,2,0))</f>
        <v>#N/A</v>
      </c>
      <c r="J25" s="24">
        <v>0</v>
      </c>
    </row>
    <row r="26" spans="1:10" x14ac:dyDescent="0.25">
      <c r="A26" t="s">
        <v>131</v>
      </c>
      <c r="B26" t="str">
        <f t="shared" si="0"/>
        <v xml:space="preserve"> </v>
      </c>
      <c r="H26" s="27">
        <f t="shared" ca="1" si="1"/>
        <v>2014</v>
      </c>
      <c r="I26" s="28" t="e">
        <f ca="1">IF(H26&lt;35,G26,G26*VLOOKUP(H26,koeficienty!$M$3:$N$68,2,0))</f>
        <v>#N/A</v>
      </c>
      <c r="J26" s="24">
        <v>0</v>
      </c>
    </row>
    <row r="27" spans="1:10" x14ac:dyDescent="0.25">
      <c r="A27" t="s">
        <v>132</v>
      </c>
      <c r="B27" t="str">
        <f t="shared" si="0"/>
        <v xml:space="preserve"> </v>
      </c>
      <c r="H27" s="27">
        <f t="shared" ca="1" si="1"/>
        <v>2014</v>
      </c>
      <c r="I27" s="28" t="e">
        <f ca="1">IF(H27&lt;35,G27,G27*VLOOKUP(H27,koeficienty!$M$3:$N$68,2,0))</f>
        <v>#N/A</v>
      </c>
      <c r="J27" s="24">
        <v>0</v>
      </c>
    </row>
    <row r="28" spans="1:10" x14ac:dyDescent="0.25">
      <c r="A28" t="s">
        <v>133</v>
      </c>
      <c r="B28" t="str">
        <f t="shared" si="0"/>
        <v xml:space="preserve"> </v>
      </c>
      <c r="H28" s="27">
        <f t="shared" ca="1" si="1"/>
        <v>2014</v>
      </c>
      <c r="I28" s="28" t="e">
        <f ca="1">IF(H28&lt;35,G28,G28*VLOOKUP(H28,koeficienty!$M$3:$N$68,2,0))</f>
        <v>#N/A</v>
      </c>
      <c r="J28" s="24">
        <v>0</v>
      </c>
    </row>
    <row r="29" spans="1:10" x14ac:dyDescent="0.25">
      <c r="A29" t="s">
        <v>134</v>
      </c>
      <c r="B29" t="str">
        <f t="shared" si="0"/>
        <v xml:space="preserve"> </v>
      </c>
      <c r="H29" s="27">
        <f t="shared" ca="1" si="1"/>
        <v>2014</v>
      </c>
      <c r="I29" s="28" t="e">
        <f ca="1">IF(H29&lt;35,G29,G29*VLOOKUP(H29,koeficienty!$M$3:$N$68,2,0))</f>
        <v>#N/A</v>
      </c>
      <c r="J29" s="24">
        <v>0</v>
      </c>
    </row>
    <row r="30" spans="1:10" x14ac:dyDescent="0.25">
      <c r="A30" t="s">
        <v>135</v>
      </c>
      <c r="B30" t="str">
        <f t="shared" si="0"/>
        <v xml:space="preserve"> </v>
      </c>
      <c r="H30" s="27">
        <f t="shared" ca="1" si="1"/>
        <v>2014</v>
      </c>
      <c r="I30" s="28" t="e">
        <f ca="1">IF(H30&lt;35,G30,G30*VLOOKUP(H30,koeficienty!$M$3:$N$68,2,0))</f>
        <v>#N/A</v>
      </c>
      <c r="J30" s="24">
        <v>0</v>
      </c>
    </row>
    <row r="31" spans="1:10" x14ac:dyDescent="0.25">
      <c r="A31" t="s">
        <v>136</v>
      </c>
      <c r="B31" t="str">
        <f t="shared" si="0"/>
        <v xml:space="preserve"> </v>
      </c>
      <c r="H31" s="27">
        <f t="shared" ca="1" si="1"/>
        <v>2014</v>
      </c>
      <c r="I31" s="28" t="e">
        <f ca="1">IF(H31&lt;35,G31,G31*VLOOKUP(H31,koeficienty!$M$3:$N$68,2,0))</f>
        <v>#N/A</v>
      </c>
      <c r="J31" s="24">
        <v>0</v>
      </c>
    </row>
    <row r="32" spans="1:10" x14ac:dyDescent="0.25">
      <c r="A32" t="s">
        <v>137</v>
      </c>
      <c r="B32" t="str">
        <f t="shared" si="0"/>
        <v xml:space="preserve"> </v>
      </c>
      <c r="H32" s="27">
        <f t="shared" ca="1" si="1"/>
        <v>2014</v>
      </c>
      <c r="I32" s="28" t="e">
        <f ca="1">IF(H32&lt;35,G32,G32*VLOOKUP(H32,koeficienty!$M$3:$N$68,2,0))</f>
        <v>#N/A</v>
      </c>
      <c r="J32" s="24">
        <v>0</v>
      </c>
    </row>
    <row r="33" spans="1:10" x14ac:dyDescent="0.25">
      <c r="A33" t="s">
        <v>138</v>
      </c>
      <c r="B33" t="str">
        <f t="shared" si="0"/>
        <v xml:space="preserve"> </v>
      </c>
      <c r="H33" s="27">
        <f t="shared" ca="1" si="1"/>
        <v>2014</v>
      </c>
      <c r="I33" s="28" t="e">
        <f ca="1">IF(H33&lt;35,G33,G33*VLOOKUP(H33,koeficienty!$M$3:$N$68,2,0))</f>
        <v>#N/A</v>
      </c>
      <c r="J33" s="24">
        <v>0</v>
      </c>
    </row>
    <row r="34" spans="1:10" x14ac:dyDescent="0.25">
      <c r="A34" t="s">
        <v>139</v>
      </c>
      <c r="B34" t="str">
        <f t="shared" ref="B34:B64" si="2">C34&amp;" "&amp;D34</f>
        <v xml:space="preserve"> </v>
      </c>
      <c r="H34" s="27">
        <f t="shared" ca="1" si="1"/>
        <v>2014</v>
      </c>
      <c r="I34" s="28" t="e">
        <f ca="1">IF(H34&lt;35,G34,G34*VLOOKUP(H34,koeficienty!$M$3:$N$68,2,0))</f>
        <v>#N/A</v>
      </c>
      <c r="J34" s="24">
        <v>0</v>
      </c>
    </row>
    <row r="35" spans="1:10" x14ac:dyDescent="0.25">
      <c r="A35" t="s">
        <v>140</v>
      </c>
      <c r="B35" t="str">
        <f t="shared" si="2"/>
        <v xml:space="preserve"> </v>
      </c>
      <c r="H35" s="27">
        <f t="shared" ca="1" si="1"/>
        <v>2014</v>
      </c>
      <c r="I35" s="28" t="e">
        <f ca="1">IF(H35&lt;35,G35,G35*VLOOKUP(H35,koeficienty!$M$3:$N$68,2,0))</f>
        <v>#N/A</v>
      </c>
      <c r="J35" s="24">
        <v>0</v>
      </c>
    </row>
    <row r="36" spans="1:10" x14ac:dyDescent="0.25">
      <c r="A36" t="s">
        <v>141</v>
      </c>
      <c r="B36" t="str">
        <f t="shared" si="2"/>
        <v xml:space="preserve"> </v>
      </c>
      <c r="H36" s="27">
        <f t="shared" ca="1" si="1"/>
        <v>2014</v>
      </c>
      <c r="I36" s="28" t="e">
        <f ca="1">IF(H36&lt;35,G36,G36*VLOOKUP(H36,koeficienty!$M$3:$N$68,2,0))</f>
        <v>#N/A</v>
      </c>
      <c r="J36" s="24">
        <v>0</v>
      </c>
    </row>
    <row r="37" spans="1:10" x14ac:dyDescent="0.25">
      <c r="A37" t="s">
        <v>142</v>
      </c>
      <c r="B37" t="str">
        <f t="shared" si="2"/>
        <v xml:space="preserve"> </v>
      </c>
      <c r="F37" s="37"/>
      <c r="H37" s="27">
        <f t="shared" ca="1" si="1"/>
        <v>2014</v>
      </c>
      <c r="I37" s="28" t="e">
        <f ca="1">IF(H37&lt;35,G37,G37*VLOOKUP(H37,koeficienty!$M$3:$N$68,2,0))</f>
        <v>#N/A</v>
      </c>
      <c r="J37" s="24">
        <v>0</v>
      </c>
    </row>
    <row r="38" spans="1:10" x14ac:dyDescent="0.25">
      <c r="A38" t="s">
        <v>143</v>
      </c>
      <c r="B38" t="str">
        <f t="shared" si="2"/>
        <v xml:space="preserve"> </v>
      </c>
      <c r="H38" s="27">
        <f t="shared" ca="1" si="1"/>
        <v>2014</v>
      </c>
      <c r="I38" s="28" t="e">
        <f ca="1">IF(H38&lt;35,G38,G38*VLOOKUP(H38,koeficienty!$M$3:$N$68,2,0))</f>
        <v>#N/A</v>
      </c>
      <c r="J38" s="24">
        <v>0</v>
      </c>
    </row>
    <row r="39" spans="1:10" x14ac:dyDescent="0.25">
      <c r="A39" t="s">
        <v>144</v>
      </c>
      <c r="B39" t="str">
        <f t="shared" si="2"/>
        <v xml:space="preserve"> </v>
      </c>
      <c r="H39" s="27">
        <f t="shared" ca="1" si="1"/>
        <v>2014</v>
      </c>
      <c r="I39" s="28" t="e">
        <f ca="1">IF(H39&lt;35,G39,G39*VLOOKUP(H39,koeficienty!$M$3:$N$68,2,0))</f>
        <v>#N/A</v>
      </c>
      <c r="J39" s="24">
        <v>0</v>
      </c>
    </row>
    <row r="40" spans="1:10" x14ac:dyDescent="0.25">
      <c r="A40" t="s">
        <v>145</v>
      </c>
      <c r="B40" t="str">
        <f t="shared" si="2"/>
        <v xml:space="preserve"> </v>
      </c>
      <c r="H40" s="27">
        <f t="shared" ca="1" si="1"/>
        <v>2014</v>
      </c>
      <c r="I40" s="28" t="e">
        <f ca="1">IF(H40&lt;35,G40,G40*VLOOKUP(H40,koeficienty!$M$3:$N$68,2,0))</f>
        <v>#N/A</v>
      </c>
      <c r="J40" s="24">
        <v>0</v>
      </c>
    </row>
    <row r="41" spans="1:10" x14ac:dyDescent="0.25">
      <c r="A41" t="s">
        <v>168</v>
      </c>
      <c r="B41" t="str">
        <f t="shared" si="2"/>
        <v xml:space="preserve"> </v>
      </c>
      <c r="H41" s="27">
        <f t="shared" ca="1" si="1"/>
        <v>2014</v>
      </c>
      <c r="I41" s="28" t="e">
        <f ca="1">IF(H41&lt;35,G41,G41*VLOOKUP(H41,koeficienty!$M$3:$N$68,2,0))</f>
        <v>#N/A</v>
      </c>
      <c r="J41" s="24">
        <v>0</v>
      </c>
    </row>
    <row r="42" spans="1:10" x14ac:dyDescent="0.25">
      <c r="A42" t="s">
        <v>169</v>
      </c>
      <c r="B42" t="str">
        <f t="shared" si="2"/>
        <v xml:space="preserve"> </v>
      </c>
      <c r="H42" s="27">
        <f t="shared" ca="1" si="1"/>
        <v>2014</v>
      </c>
      <c r="I42" s="28" t="e">
        <f ca="1">IF(H42&lt;35,G42,G42*VLOOKUP(H42,koeficienty!$M$3:$N$68,2,0))</f>
        <v>#N/A</v>
      </c>
      <c r="J42" s="24">
        <v>0</v>
      </c>
    </row>
    <row r="43" spans="1:10" x14ac:dyDescent="0.25">
      <c r="A43" t="s">
        <v>170</v>
      </c>
      <c r="B43" t="str">
        <f t="shared" si="2"/>
        <v xml:space="preserve"> </v>
      </c>
      <c r="H43" s="27">
        <f t="shared" ca="1" si="1"/>
        <v>2014</v>
      </c>
      <c r="I43" s="28" t="e">
        <f ca="1">IF(H43&lt;35,G43,G43*VLOOKUP(H43,koeficienty!$M$3:$N$68,2,0))</f>
        <v>#N/A</v>
      </c>
      <c r="J43" s="24">
        <v>0</v>
      </c>
    </row>
    <row r="44" spans="1:10" x14ac:dyDescent="0.25">
      <c r="A44" t="s">
        <v>171</v>
      </c>
      <c r="B44" t="str">
        <f t="shared" si="2"/>
        <v xml:space="preserve"> </v>
      </c>
      <c r="H44" s="27">
        <f t="shared" ca="1" si="1"/>
        <v>2014</v>
      </c>
      <c r="I44" s="28" t="e">
        <f ca="1">IF(H44&lt;35,G44,G44*VLOOKUP(H44,koeficienty!$M$3:$N$68,2,0))</f>
        <v>#N/A</v>
      </c>
      <c r="J44" s="24">
        <v>0</v>
      </c>
    </row>
    <row r="45" spans="1:10" x14ac:dyDescent="0.25">
      <c r="A45" t="s">
        <v>172</v>
      </c>
      <c r="B45" t="str">
        <f t="shared" si="2"/>
        <v xml:space="preserve"> </v>
      </c>
      <c r="H45" s="27">
        <f t="shared" ca="1" si="1"/>
        <v>2014</v>
      </c>
      <c r="I45" s="28" t="e">
        <f ca="1">IF(H45&lt;35,G45,G45*VLOOKUP(H45,koeficienty!$M$3:$N$68,2,0))</f>
        <v>#N/A</v>
      </c>
      <c r="J45" s="24">
        <v>0</v>
      </c>
    </row>
    <row r="46" spans="1:10" x14ac:dyDescent="0.25">
      <c r="A46" t="s">
        <v>173</v>
      </c>
      <c r="B46" t="str">
        <f t="shared" si="2"/>
        <v xml:space="preserve"> </v>
      </c>
      <c r="H46" s="27">
        <f t="shared" ca="1" si="1"/>
        <v>2014</v>
      </c>
      <c r="I46" s="28" t="e">
        <f ca="1">IF(H46&lt;35,G46,G46*VLOOKUP(H46,koeficienty!$M$3:$N$68,2,0))</f>
        <v>#N/A</v>
      </c>
      <c r="J46" s="24">
        <v>0</v>
      </c>
    </row>
    <row r="47" spans="1:10" x14ac:dyDescent="0.25">
      <c r="A47" t="s">
        <v>174</v>
      </c>
      <c r="B47" t="str">
        <f t="shared" si="2"/>
        <v xml:space="preserve"> </v>
      </c>
      <c r="H47" s="27">
        <f t="shared" ca="1" si="1"/>
        <v>2014</v>
      </c>
      <c r="I47" s="28" t="e">
        <f ca="1">IF(H47&lt;35,G47,G47*VLOOKUP(H47,koeficienty!$M$3:$N$68,2,0))</f>
        <v>#N/A</v>
      </c>
      <c r="J47" s="24">
        <v>0</v>
      </c>
    </row>
    <row r="48" spans="1:10" x14ac:dyDescent="0.25">
      <c r="A48" t="s">
        <v>175</v>
      </c>
      <c r="B48" t="str">
        <f t="shared" si="2"/>
        <v xml:space="preserve"> </v>
      </c>
      <c r="H48" s="27">
        <f t="shared" ca="1" si="1"/>
        <v>2014</v>
      </c>
      <c r="I48" s="28" t="e">
        <f ca="1">IF(H48&lt;35,G48,G48*VLOOKUP(H48,koeficienty!$M$3:$N$68,2,0))</f>
        <v>#N/A</v>
      </c>
      <c r="J48" s="24">
        <v>0</v>
      </c>
    </row>
    <row r="49" spans="1:10" x14ac:dyDescent="0.25">
      <c r="A49" t="s">
        <v>176</v>
      </c>
      <c r="B49" t="str">
        <f t="shared" si="2"/>
        <v xml:space="preserve"> </v>
      </c>
      <c r="H49" s="27">
        <f t="shared" ca="1" si="1"/>
        <v>2014</v>
      </c>
      <c r="I49" s="28" t="e">
        <f ca="1">IF(H49&lt;35,G49,G49*VLOOKUP(H49,koeficienty!$M$3:$N$68,2,0))</f>
        <v>#N/A</v>
      </c>
      <c r="J49" s="24">
        <v>0</v>
      </c>
    </row>
    <row r="50" spans="1:10" x14ac:dyDescent="0.25">
      <c r="A50" t="s">
        <v>177</v>
      </c>
      <c r="B50" t="str">
        <f t="shared" si="2"/>
        <v xml:space="preserve"> </v>
      </c>
      <c r="H50" s="27">
        <f t="shared" ca="1" si="1"/>
        <v>2014</v>
      </c>
      <c r="I50" s="28" t="e">
        <f ca="1">IF(H50&lt;35,G50,G50*VLOOKUP(H50,koeficienty!$M$3:$N$68,2,0))</f>
        <v>#N/A</v>
      </c>
      <c r="J50" s="24">
        <v>0</v>
      </c>
    </row>
    <row r="51" spans="1:10" x14ac:dyDescent="0.25">
      <c r="A51" t="s">
        <v>178</v>
      </c>
      <c r="B51" t="str">
        <f t="shared" si="2"/>
        <v xml:space="preserve"> </v>
      </c>
      <c r="H51" s="27">
        <f t="shared" ca="1" si="1"/>
        <v>2014</v>
      </c>
      <c r="I51" s="28" t="e">
        <f ca="1">IF(H51&lt;35,G51,G51*VLOOKUP(H51,koeficienty!$M$3:$N$68,2,0))</f>
        <v>#N/A</v>
      </c>
      <c r="J51" s="24">
        <v>0</v>
      </c>
    </row>
    <row r="52" spans="1:10" x14ac:dyDescent="0.25">
      <c r="A52" t="s">
        <v>179</v>
      </c>
      <c r="B52" t="str">
        <f t="shared" si="2"/>
        <v xml:space="preserve"> </v>
      </c>
      <c r="H52" s="27">
        <f t="shared" ca="1" si="1"/>
        <v>2014</v>
      </c>
      <c r="I52" s="28" t="e">
        <f ca="1">IF(H52&lt;35,G52,G52*VLOOKUP(H52,koeficienty!$M$3:$N$68,2,0))</f>
        <v>#N/A</v>
      </c>
      <c r="J52" s="24">
        <v>0</v>
      </c>
    </row>
    <row r="53" spans="1:10" x14ac:dyDescent="0.25">
      <c r="A53" t="s">
        <v>180</v>
      </c>
      <c r="B53" t="str">
        <f t="shared" si="2"/>
        <v xml:space="preserve"> </v>
      </c>
      <c r="H53" s="27">
        <f t="shared" ca="1" si="1"/>
        <v>2014</v>
      </c>
      <c r="I53" s="28" t="e">
        <f ca="1">IF(H53&lt;35,G53,G53*VLOOKUP(H53,koeficienty!$M$3:$N$68,2,0))</f>
        <v>#N/A</v>
      </c>
      <c r="J53" s="24">
        <v>0</v>
      </c>
    </row>
    <row r="54" spans="1:10" x14ac:dyDescent="0.25">
      <c r="A54" t="s">
        <v>181</v>
      </c>
      <c r="B54" t="str">
        <f t="shared" si="2"/>
        <v xml:space="preserve"> </v>
      </c>
      <c r="H54" s="27">
        <f t="shared" ca="1" si="1"/>
        <v>2014</v>
      </c>
      <c r="I54" s="28" t="e">
        <f ca="1">IF(H54&lt;35,G54,G54*VLOOKUP(H54,koeficienty!$M$3:$N$68,2,0))</f>
        <v>#N/A</v>
      </c>
      <c r="J54" s="24">
        <v>0</v>
      </c>
    </row>
    <row r="55" spans="1:10" x14ac:dyDescent="0.25">
      <c r="A55" t="s">
        <v>182</v>
      </c>
      <c r="B55" t="str">
        <f t="shared" si="2"/>
        <v xml:space="preserve"> </v>
      </c>
      <c r="H55" s="27">
        <f t="shared" ca="1" si="1"/>
        <v>2014</v>
      </c>
      <c r="I55" s="28" t="e">
        <f ca="1">IF(H55&lt;35,G55,G55*VLOOKUP(H55,koeficienty!$M$3:$N$68,2,0))</f>
        <v>#N/A</v>
      </c>
      <c r="J55" s="24">
        <v>0</v>
      </c>
    </row>
    <row r="56" spans="1:10" x14ac:dyDescent="0.25">
      <c r="A56" t="s">
        <v>183</v>
      </c>
      <c r="B56" t="str">
        <f t="shared" si="2"/>
        <v xml:space="preserve"> </v>
      </c>
      <c r="H56" s="27">
        <f t="shared" ca="1" si="1"/>
        <v>2014</v>
      </c>
      <c r="I56" s="28" t="e">
        <f ca="1">IF(H56&lt;35,G56,G56*VLOOKUP(H56,koeficienty!$M$3:$N$68,2,0))</f>
        <v>#N/A</v>
      </c>
      <c r="J56" s="24">
        <v>0</v>
      </c>
    </row>
    <row r="57" spans="1:10" x14ac:dyDescent="0.25">
      <c r="A57" t="s">
        <v>184</v>
      </c>
      <c r="B57" t="str">
        <f t="shared" si="2"/>
        <v xml:space="preserve"> </v>
      </c>
      <c r="H57" s="27">
        <f t="shared" ca="1" si="1"/>
        <v>2014</v>
      </c>
      <c r="I57" s="28" t="e">
        <f ca="1">IF(H57&lt;35,G57,G57*VLOOKUP(H57,koeficienty!$M$3:$N$68,2,0))</f>
        <v>#N/A</v>
      </c>
      <c r="J57" s="24">
        <v>0</v>
      </c>
    </row>
    <row r="58" spans="1:10" x14ac:dyDescent="0.25">
      <c r="A58" t="s">
        <v>185</v>
      </c>
      <c r="B58" t="str">
        <f t="shared" si="2"/>
        <v xml:space="preserve"> </v>
      </c>
      <c r="H58" s="27">
        <f t="shared" ca="1" si="1"/>
        <v>2014</v>
      </c>
      <c r="I58" s="28" t="e">
        <f ca="1">IF(H58&lt;35,G58,G58*VLOOKUP(H58,koeficienty!$M$3:$N$68,2,0))</f>
        <v>#N/A</v>
      </c>
      <c r="J58" s="24">
        <v>0</v>
      </c>
    </row>
    <row r="59" spans="1:10" x14ac:dyDescent="0.25">
      <c r="A59" t="s">
        <v>186</v>
      </c>
      <c r="B59" t="str">
        <f t="shared" si="2"/>
        <v xml:space="preserve"> </v>
      </c>
      <c r="H59" s="27">
        <f t="shared" ca="1" si="1"/>
        <v>2014</v>
      </c>
      <c r="I59" s="28" t="e">
        <f ca="1">IF(H59&lt;35,G59,G59*VLOOKUP(H59,koeficienty!$M$3:$N$68,2,0))</f>
        <v>#N/A</v>
      </c>
      <c r="J59" s="24">
        <v>0</v>
      </c>
    </row>
    <row r="60" spans="1:10" x14ac:dyDescent="0.25">
      <c r="A60" t="s">
        <v>187</v>
      </c>
      <c r="B60" t="str">
        <f t="shared" si="2"/>
        <v xml:space="preserve"> </v>
      </c>
      <c r="H60" s="27">
        <f t="shared" ca="1" si="1"/>
        <v>2014</v>
      </c>
      <c r="I60" s="28" t="e">
        <f ca="1">IF(H60&lt;35,G60,G60*VLOOKUP(H60,koeficienty!$M$3:$N$68,2,0))</f>
        <v>#N/A</v>
      </c>
      <c r="J60" s="24">
        <v>0</v>
      </c>
    </row>
    <row r="61" spans="1:10" x14ac:dyDescent="0.25">
      <c r="A61" t="s">
        <v>188</v>
      </c>
      <c r="B61" t="str">
        <f t="shared" si="2"/>
        <v xml:space="preserve"> </v>
      </c>
      <c r="H61" s="27">
        <f t="shared" ca="1" si="1"/>
        <v>2014</v>
      </c>
      <c r="I61" s="28" t="e">
        <f ca="1">IF(H61&lt;35,G61,G61*VLOOKUP(H61,koeficienty!$M$3:$N$68,2,0))</f>
        <v>#N/A</v>
      </c>
      <c r="J61" s="24">
        <v>0</v>
      </c>
    </row>
    <row r="62" spans="1:10" x14ac:dyDescent="0.25">
      <c r="A62" t="s">
        <v>189</v>
      </c>
      <c r="B62" t="str">
        <f t="shared" si="2"/>
        <v xml:space="preserve"> </v>
      </c>
      <c r="H62" s="27">
        <f t="shared" ca="1" si="1"/>
        <v>2014</v>
      </c>
      <c r="I62" s="28" t="e">
        <f ca="1">IF(H62&lt;35,G62,G62*VLOOKUP(H62,koeficienty!$M$3:$N$68,2,0))</f>
        <v>#N/A</v>
      </c>
      <c r="J62" s="24">
        <v>0</v>
      </c>
    </row>
    <row r="63" spans="1:10" x14ac:dyDescent="0.25">
      <c r="A63" t="s">
        <v>190</v>
      </c>
      <c r="B63" t="str">
        <f t="shared" si="2"/>
        <v xml:space="preserve"> </v>
      </c>
      <c r="H63" s="27">
        <f t="shared" ca="1" si="1"/>
        <v>2014</v>
      </c>
      <c r="I63" s="28" t="e">
        <f ca="1">IF(H63&lt;35,G63,G63*VLOOKUP(H63,koeficienty!$M$3:$N$68,2,0))</f>
        <v>#N/A</v>
      </c>
      <c r="J63" s="24">
        <v>0</v>
      </c>
    </row>
    <row r="64" spans="1:10" x14ac:dyDescent="0.25">
      <c r="A64" t="s">
        <v>191</v>
      </c>
      <c r="B64" t="str">
        <f t="shared" si="2"/>
        <v xml:space="preserve"> </v>
      </c>
      <c r="H64" s="27">
        <f t="shared" ca="1" si="1"/>
        <v>2014</v>
      </c>
      <c r="I64" s="28" t="e">
        <f ca="1">IF(H64&lt;35,G64,G64*VLOOKUP(H64,koeficienty!$M$3:$N$68,2,0))</f>
        <v>#N/A</v>
      </c>
      <c r="J64" s="24">
        <v>0</v>
      </c>
    </row>
  </sheetData>
  <autoFilter ref="A1:J64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44" workbookViewId="0">
      <selection activeCell="H7" sqref="H7"/>
    </sheetView>
  </sheetViews>
  <sheetFormatPr defaultRowHeight="15" x14ac:dyDescent="0.25"/>
  <cols>
    <col min="1" max="1" width="9.85546875" style="17" bestFit="1" customWidth="1"/>
    <col min="2" max="2" width="6.7109375" style="17" bestFit="1" customWidth="1"/>
    <col min="3" max="3" width="1.7109375" style="17" customWidth="1"/>
    <col min="4" max="5" width="6.7109375" style="17" bestFit="1" customWidth="1"/>
    <col min="6" max="6" width="1.7109375" style="17" customWidth="1"/>
    <col min="7" max="7" width="11.85546875" style="17" bestFit="1" customWidth="1"/>
    <col min="8" max="8" width="6.7109375" style="17" bestFit="1" customWidth="1"/>
    <col min="9" max="9" width="1.7109375" style="17" customWidth="1"/>
    <col min="10" max="11" width="6.7109375" style="17" bestFit="1" customWidth="1"/>
    <col min="12" max="12" width="1.7109375" style="17" customWidth="1"/>
    <col min="13" max="13" width="6.28515625" style="17" bestFit="1" customWidth="1"/>
    <col min="14" max="14" width="6.7109375" style="17" bestFit="1" customWidth="1"/>
    <col min="15" max="15" width="1.7109375" style="17" customWidth="1"/>
    <col min="16" max="16" width="6.28515625" style="17" bestFit="1" customWidth="1"/>
    <col min="17" max="17" width="6.7109375" style="17" bestFit="1" customWidth="1"/>
    <col min="18" max="18" width="1.7109375" style="17" customWidth="1"/>
    <col min="19" max="19" width="6.28515625" style="17" bestFit="1" customWidth="1"/>
    <col min="20" max="20" width="6.7109375" style="17" bestFit="1" customWidth="1"/>
    <col min="21" max="21" width="1.7109375" style="17" customWidth="1"/>
    <col min="22" max="22" width="5.140625" style="17" bestFit="1" customWidth="1"/>
    <col min="23" max="23" width="7" style="17" bestFit="1" customWidth="1"/>
    <col min="24" max="24" width="1.7109375" style="17" customWidth="1"/>
    <col min="253" max="253" width="6.28515625" bestFit="1" customWidth="1"/>
    <col min="254" max="254" width="6.7109375" bestFit="1" customWidth="1"/>
    <col min="255" max="255" width="3" customWidth="1"/>
    <col min="256" max="256" width="6.28515625" bestFit="1" customWidth="1"/>
    <col min="257" max="257" width="6.7109375" bestFit="1" customWidth="1"/>
    <col min="509" max="509" width="6.28515625" bestFit="1" customWidth="1"/>
    <col min="510" max="510" width="6.7109375" bestFit="1" customWidth="1"/>
    <col min="511" max="511" width="3" customWidth="1"/>
    <col min="512" max="512" width="6.28515625" bestFit="1" customWidth="1"/>
    <col min="513" max="513" width="6.7109375" bestFit="1" customWidth="1"/>
    <col min="765" max="765" width="6.28515625" bestFit="1" customWidth="1"/>
    <col min="766" max="766" width="6.7109375" bestFit="1" customWidth="1"/>
    <col min="767" max="767" width="3" customWidth="1"/>
    <col min="768" max="768" width="6.28515625" bestFit="1" customWidth="1"/>
    <col min="769" max="769" width="6.7109375" bestFit="1" customWidth="1"/>
    <col min="1021" max="1021" width="6.28515625" bestFit="1" customWidth="1"/>
    <col min="1022" max="1022" width="6.7109375" bestFit="1" customWidth="1"/>
    <col min="1023" max="1023" width="3" customWidth="1"/>
    <col min="1024" max="1024" width="6.28515625" bestFit="1" customWidth="1"/>
    <col min="1025" max="1025" width="6.7109375" bestFit="1" customWidth="1"/>
    <col min="1277" max="1277" width="6.28515625" bestFit="1" customWidth="1"/>
    <col min="1278" max="1278" width="6.7109375" bestFit="1" customWidth="1"/>
    <col min="1279" max="1279" width="3" customWidth="1"/>
    <col min="1280" max="1280" width="6.28515625" bestFit="1" customWidth="1"/>
    <col min="1281" max="1281" width="6.7109375" bestFit="1" customWidth="1"/>
    <col min="1533" max="1533" width="6.28515625" bestFit="1" customWidth="1"/>
    <col min="1534" max="1534" width="6.7109375" bestFit="1" customWidth="1"/>
    <col min="1535" max="1535" width="3" customWidth="1"/>
    <col min="1536" max="1536" width="6.28515625" bestFit="1" customWidth="1"/>
    <col min="1537" max="1537" width="6.7109375" bestFit="1" customWidth="1"/>
    <col min="1789" max="1789" width="6.28515625" bestFit="1" customWidth="1"/>
    <col min="1790" max="1790" width="6.7109375" bestFit="1" customWidth="1"/>
    <col min="1791" max="1791" width="3" customWidth="1"/>
    <col min="1792" max="1792" width="6.28515625" bestFit="1" customWidth="1"/>
    <col min="1793" max="1793" width="6.7109375" bestFit="1" customWidth="1"/>
    <col min="2045" max="2045" width="6.28515625" bestFit="1" customWidth="1"/>
    <col min="2046" max="2046" width="6.7109375" bestFit="1" customWidth="1"/>
    <col min="2047" max="2047" width="3" customWidth="1"/>
    <col min="2048" max="2048" width="6.28515625" bestFit="1" customWidth="1"/>
    <col min="2049" max="2049" width="6.7109375" bestFit="1" customWidth="1"/>
    <col min="2301" max="2301" width="6.28515625" bestFit="1" customWidth="1"/>
    <col min="2302" max="2302" width="6.7109375" bestFit="1" customWidth="1"/>
    <col min="2303" max="2303" width="3" customWidth="1"/>
    <col min="2304" max="2304" width="6.28515625" bestFit="1" customWidth="1"/>
    <col min="2305" max="2305" width="6.7109375" bestFit="1" customWidth="1"/>
    <col min="2557" max="2557" width="6.28515625" bestFit="1" customWidth="1"/>
    <col min="2558" max="2558" width="6.7109375" bestFit="1" customWidth="1"/>
    <col min="2559" max="2559" width="3" customWidth="1"/>
    <col min="2560" max="2560" width="6.28515625" bestFit="1" customWidth="1"/>
    <col min="2561" max="2561" width="6.7109375" bestFit="1" customWidth="1"/>
    <col min="2813" max="2813" width="6.28515625" bestFit="1" customWidth="1"/>
    <col min="2814" max="2814" width="6.7109375" bestFit="1" customWidth="1"/>
    <col min="2815" max="2815" width="3" customWidth="1"/>
    <col min="2816" max="2816" width="6.28515625" bestFit="1" customWidth="1"/>
    <col min="2817" max="2817" width="6.7109375" bestFit="1" customWidth="1"/>
    <col min="3069" max="3069" width="6.28515625" bestFit="1" customWidth="1"/>
    <col min="3070" max="3070" width="6.7109375" bestFit="1" customWidth="1"/>
    <col min="3071" max="3071" width="3" customWidth="1"/>
    <col min="3072" max="3072" width="6.28515625" bestFit="1" customWidth="1"/>
    <col min="3073" max="3073" width="6.7109375" bestFit="1" customWidth="1"/>
    <col min="3325" max="3325" width="6.28515625" bestFit="1" customWidth="1"/>
    <col min="3326" max="3326" width="6.7109375" bestFit="1" customWidth="1"/>
    <col min="3327" max="3327" width="3" customWidth="1"/>
    <col min="3328" max="3328" width="6.28515625" bestFit="1" customWidth="1"/>
    <col min="3329" max="3329" width="6.7109375" bestFit="1" customWidth="1"/>
    <col min="3581" max="3581" width="6.28515625" bestFit="1" customWidth="1"/>
    <col min="3582" max="3582" width="6.7109375" bestFit="1" customWidth="1"/>
    <col min="3583" max="3583" width="3" customWidth="1"/>
    <col min="3584" max="3584" width="6.28515625" bestFit="1" customWidth="1"/>
    <col min="3585" max="3585" width="6.7109375" bestFit="1" customWidth="1"/>
    <col min="3837" max="3837" width="6.28515625" bestFit="1" customWidth="1"/>
    <col min="3838" max="3838" width="6.7109375" bestFit="1" customWidth="1"/>
    <col min="3839" max="3839" width="3" customWidth="1"/>
    <col min="3840" max="3840" width="6.28515625" bestFit="1" customWidth="1"/>
    <col min="3841" max="3841" width="6.7109375" bestFit="1" customWidth="1"/>
    <col min="4093" max="4093" width="6.28515625" bestFit="1" customWidth="1"/>
    <col min="4094" max="4094" width="6.7109375" bestFit="1" customWidth="1"/>
    <col min="4095" max="4095" width="3" customWidth="1"/>
    <col min="4096" max="4096" width="6.28515625" bestFit="1" customWidth="1"/>
    <col min="4097" max="4097" width="6.7109375" bestFit="1" customWidth="1"/>
    <col min="4349" max="4349" width="6.28515625" bestFit="1" customWidth="1"/>
    <col min="4350" max="4350" width="6.7109375" bestFit="1" customWidth="1"/>
    <col min="4351" max="4351" width="3" customWidth="1"/>
    <col min="4352" max="4352" width="6.28515625" bestFit="1" customWidth="1"/>
    <col min="4353" max="4353" width="6.7109375" bestFit="1" customWidth="1"/>
    <col min="4605" max="4605" width="6.28515625" bestFit="1" customWidth="1"/>
    <col min="4606" max="4606" width="6.7109375" bestFit="1" customWidth="1"/>
    <col min="4607" max="4607" width="3" customWidth="1"/>
    <col min="4608" max="4608" width="6.28515625" bestFit="1" customWidth="1"/>
    <col min="4609" max="4609" width="6.7109375" bestFit="1" customWidth="1"/>
    <col min="4861" max="4861" width="6.28515625" bestFit="1" customWidth="1"/>
    <col min="4862" max="4862" width="6.7109375" bestFit="1" customWidth="1"/>
    <col min="4863" max="4863" width="3" customWidth="1"/>
    <col min="4864" max="4864" width="6.28515625" bestFit="1" customWidth="1"/>
    <col min="4865" max="4865" width="6.7109375" bestFit="1" customWidth="1"/>
    <col min="5117" max="5117" width="6.28515625" bestFit="1" customWidth="1"/>
    <col min="5118" max="5118" width="6.7109375" bestFit="1" customWidth="1"/>
    <col min="5119" max="5119" width="3" customWidth="1"/>
    <col min="5120" max="5120" width="6.28515625" bestFit="1" customWidth="1"/>
    <col min="5121" max="5121" width="6.7109375" bestFit="1" customWidth="1"/>
    <col min="5373" max="5373" width="6.28515625" bestFit="1" customWidth="1"/>
    <col min="5374" max="5374" width="6.7109375" bestFit="1" customWidth="1"/>
    <col min="5375" max="5375" width="3" customWidth="1"/>
    <col min="5376" max="5376" width="6.28515625" bestFit="1" customWidth="1"/>
    <col min="5377" max="5377" width="6.7109375" bestFit="1" customWidth="1"/>
    <col min="5629" max="5629" width="6.28515625" bestFit="1" customWidth="1"/>
    <col min="5630" max="5630" width="6.7109375" bestFit="1" customWidth="1"/>
    <col min="5631" max="5631" width="3" customWidth="1"/>
    <col min="5632" max="5632" width="6.28515625" bestFit="1" customWidth="1"/>
    <col min="5633" max="5633" width="6.7109375" bestFit="1" customWidth="1"/>
    <col min="5885" max="5885" width="6.28515625" bestFit="1" customWidth="1"/>
    <col min="5886" max="5886" width="6.7109375" bestFit="1" customWidth="1"/>
    <col min="5887" max="5887" width="3" customWidth="1"/>
    <col min="5888" max="5888" width="6.28515625" bestFit="1" customWidth="1"/>
    <col min="5889" max="5889" width="6.7109375" bestFit="1" customWidth="1"/>
    <col min="6141" max="6141" width="6.28515625" bestFit="1" customWidth="1"/>
    <col min="6142" max="6142" width="6.7109375" bestFit="1" customWidth="1"/>
    <col min="6143" max="6143" width="3" customWidth="1"/>
    <col min="6144" max="6144" width="6.28515625" bestFit="1" customWidth="1"/>
    <col min="6145" max="6145" width="6.7109375" bestFit="1" customWidth="1"/>
    <col min="6397" max="6397" width="6.28515625" bestFit="1" customWidth="1"/>
    <col min="6398" max="6398" width="6.7109375" bestFit="1" customWidth="1"/>
    <col min="6399" max="6399" width="3" customWidth="1"/>
    <col min="6400" max="6400" width="6.28515625" bestFit="1" customWidth="1"/>
    <col min="6401" max="6401" width="6.7109375" bestFit="1" customWidth="1"/>
    <col min="6653" max="6653" width="6.28515625" bestFit="1" customWidth="1"/>
    <col min="6654" max="6654" width="6.7109375" bestFit="1" customWidth="1"/>
    <col min="6655" max="6655" width="3" customWidth="1"/>
    <col min="6656" max="6656" width="6.28515625" bestFit="1" customWidth="1"/>
    <col min="6657" max="6657" width="6.7109375" bestFit="1" customWidth="1"/>
    <col min="6909" max="6909" width="6.28515625" bestFit="1" customWidth="1"/>
    <col min="6910" max="6910" width="6.7109375" bestFit="1" customWidth="1"/>
    <col min="6911" max="6911" width="3" customWidth="1"/>
    <col min="6912" max="6912" width="6.28515625" bestFit="1" customWidth="1"/>
    <col min="6913" max="6913" width="6.7109375" bestFit="1" customWidth="1"/>
    <col min="7165" max="7165" width="6.28515625" bestFit="1" customWidth="1"/>
    <col min="7166" max="7166" width="6.7109375" bestFit="1" customWidth="1"/>
    <col min="7167" max="7167" width="3" customWidth="1"/>
    <col min="7168" max="7168" width="6.28515625" bestFit="1" customWidth="1"/>
    <col min="7169" max="7169" width="6.7109375" bestFit="1" customWidth="1"/>
    <col min="7421" max="7421" width="6.28515625" bestFit="1" customWidth="1"/>
    <col min="7422" max="7422" width="6.7109375" bestFit="1" customWidth="1"/>
    <col min="7423" max="7423" width="3" customWidth="1"/>
    <col min="7424" max="7424" width="6.28515625" bestFit="1" customWidth="1"/>
    <col min="7425" max="7425" width="6.7109375" bestFit="1" customWidth="1"/>
    <col min="7677" max="7677" width="6.28515625" bestFit="1" customWidth="1"/>
    <col min="7678" max="7678" width="6.7109375" bestFit="1" customWidth="1"/>
    <col min="7679" max="7679" width="3" customWidth="1"/>
    <col min="7680" max="7680" width="6.28515625" bestFit="1" customWidth="1"/>
    <col min="7681" max="7681" width="6.7109375" bestFit="1" customWidth="1"/>
    <col min="7933" max="7933" width="6.28515625" bestFit="1" customWidth="1"/>
    <col min="7934" max="7934" width="6.7109375" bestFit="1" customWidth="1"/>
    <col min="7935" max="7935" width="3" customWidth="1"/>
    <col min="7936" max="7936" width="6.28515625" bestFit="1" customWidth="1"/>
    <col min="7937" max="7937" width="6.7109375" bestFit="1" customWidth="1"/>
    <col min="8189" max="8189" width="6.28515625" bestFit="1" customWidth="1"/>
    <col min="8190" max="8190" width="6.7109375" bestFit="1" customWidth="1"/>
    <col min="8191" max="8191" width="3" customWidth="1"/>
    <col min="8192" max="8192" width="6.28515625" bestFit="1" customWidth="1"/>
    <col min="8193" max="8193" width="6.7109375" bestFit="1" customWidth="1"/>
    <col min="8445" max="8445" width="6.28515625" bestFit="1" customWidth="1"/>
    <col min="8446" max="8446" width="6.7109375" bestFit="1" customWidth="1"/>
    <col min="8447" max="8447" width="3" customWidth="1"/>
    <col min="8448" max="8448" width="6.28515625" bestFit="1" customWidth="1"/>
    <col min="8449" max="8449" width="6.7109375" bestFit="1" customWidth="1"/>
    <col min="8701" max="8701" width="6.28515625" bestFit="1" customWidth="1"/>
    <col min="8702" max="8702" width="6.7109375" bestFit="1" customWidth="1"/>
    <col min="8703" max="8703" width="3" customWidth="1"/>
    <col min="8704" max="8704" width="6.28515625" bestFit="1" customWidth="1"/>
    <col min="8705" max="8705" width="6.7109375" bestFit="1" customWidth="1"/>
    <col min="8957" max="8957" width="6.28515625" bestFit="1" customWidth="1"/>
    <col min="8958" max="8958" width="6.7109375" bestFit="1" customWidth="1"/>
    <col min="8959" max="8959" width="3" customWidth="1"/>
    <col min="8960" max="8960" width="6.28515625" bestFit="1" customWidth="1"/>
    <col min="8961" max="8961" width="6.7109375" bestFit="1" customWidth="1"/>
    <col min="9213" max="9213" width="6.28515625" bestFit="1" customWidth="1"/>
    <col min="9214" max="9214" width="6.7109375" bestFit="1" customWidth="1"/>
    <col min="9215" max="9215" width="3" customWidth="1"/>
    <col min="9216" max="9216" width="6.28515625" bestFit="1" customWidth="1"/>
    <col min="9217" max="9217" width="6.7109375" bestFit="1" customWidth="1"/>
    <col min="9469" max="9469" width="6.28515625" bestFit="1" customWidth="1"/>
    <col min="9470" max="9470" width="6.7109375" bestFit="1" customWidth="1"/>
    <col min="9471" max="9471" width="3" customWidth="1"/>
    <col min="9472" max="9472" width="6.28515625" bestFit="1" customWidth="1"/>
    <col min="9473" max="9473" width="6.7109375" bestFit="1" customWidth="1"/>
    <col min="9725" max="9725" width="6.28515625" bestFit="1" customWidth="1"/>
    <col min="9726" max="9726" width="6.7109375" bestFit="1" customWidth="1"/>
    <col min="9727" max="9727" width="3" customWidth="1"/>
    <col min="9728" max="9728" width="6.28515625" bestFit="1" customWidth="1"/>
    <col min="9729" max="9729" width="6.7109375" bestFit="1" customWidth="1"/>
    <col min="9981" max="9981" width="6.28515625" bestFit="1" customWidth="1"/>
    <col min="9982" max="9982" width="6.7109375" bestFit="1" customWidth="1"/>
    <col min="9983" max="9983" width="3" customWidth="1"/>
    <col min="9984" max="9984" width="6.28515625" bestFit="1" customWidth="1"/>
    <col min="9985" max="9985" width="6.7109375" bestFit="1" customWidth="1"/>
    <col min="10237" max="10237" width="6.28515625" bestFit="1" customWidth="1"/>
    <col min="10238" max="10238" width="6.7109375" bestFit="1" customWidth="1"/>
    <col min="10239" max="10239" width="3" customWidth="1"/>
    <col min="10240" max="10240" width="6.28515625" bestFit="1" customWidth="1"/>
    <col min="10241" max="10241" width="6.7109375" bestFit="1" customWidth="1"/>
    <col min="10493" max="10493" width="6.28515625" bestFit="1" customWidth="1"/>
    <col min="10494" max="10494" width="6.7109375" bestFit="1" customWidth="1"/>
    <col min="10495" max="10495" width="3" customWidth="1"/>
    <col min="10496" max="10496" width="6.28515625" bestFit="1" customWidth="1"/>
    <col min="10497" max="10497" width="6.7109375" bestFit="1" customWidth="1"/>
    <col min="10749" max="10749" width="6.28515625" bestFit="1" customWidth="1"/>
    <col min="10750" max="10750" width="6.7109375" bestFit="1" customWidth="1"/>
    <col min="10751" max="10751" width="3" customWidth="1"/>
    <col min="10752" max="10752" width="6.28515625" bestFit="1" customWidth="1"/>
    <col min="10753" max="10753" width="6.7109375" bestFit="1" customWidth="1"/>
    <col min="11005" max="11005" width="6.28515625" bestFit="1" customWidth="1"/>
    <col min="11006" max="11006" width="6.7109375" bestFit="1" customWidth="1"/>
    <col min="11007" max="11007" width="3" customWidth="1"/>
    <col min="11008" max="11008" width="6.28515625" bestFit="1" customWidth="1"/>
    <col min="11009" max="11009" width="6.7109375" bestFit="1" customWidth="1"/>
    <col min="11261" max="11261" width="6.28515625" bestFit="1" customWidth="1"/>
    <col min="11262" max="11262" width="6.7109375" bestFit="1" customWidth="1"/>
    <col min="11263" max="11263" width="3" customWidth="1"/>
    <col min="11264" max="11264" width="6.28515625" bestFit="1" customWidth="1"/>
    <col min="11265" max="11265" width="6.7109375" bestFit="1" customWidth="1"/>
    <col min="11517" max="11517" width="6.28515625" bestFit="1" customWidth="1"/>
    <col min="11518" max="11518" width="6.7109375" bestFit="1" customWidth="1"/>
    <col min="11519" max="11519" width="3" customWidth="1"/>
    <col min="11520" max="11520" width="6.28515625" bestFit="1" customWidth="1"/>
    <col min="11521" max="11521" width="6.7109375" bestFit="1" customWidth="1"/>
    <col min="11773" max="11773" width="6.28515625" bestFit="1" customWidth="1"/>
    <col min="11774" max="11774" width="6.7109375" bestFit="1" customWidth="1"/>
    <col min="11775" max="11775" width="3" customWidth="1"/>
    <col min="11776" max="11776" width="6.28515625" bestFit="1" customWidth="1"/>
    <col min="11777" max="11777" width="6.7109375" bestFit="1" customWidth="1"/>
    <col min="12029" max="12029" width="6.28515625" bestFit="1" customWidth="1"/>
    <col min="12030" max="12030" width="6.7109375" bestFit="1" customWidth="1"/>
    <col min="12031" max="12031" width="3" customWidth="1"/>
    <col min="12032" max="12032" width="6.28515625" bestFit="1" customWidth="1"/>
    <col min="12033" max="12033" width="6.7109375" bestFit="1" customWidth="1"/>
    <col min="12285" max="12285" width="6.28515625" bestFit="1" customWidth="1"/>
    <col min="12286" max="12286" width="6.7109375" bestFit="1" customWidth="1"/>
    <col min="12287" max="12287" width="3" customWidth="1"/>
    <col min="12288" max="12288" width="6.28515625" bestFit="1" customWidth="1"/>
    <col min="12289" max="12289" width="6.7109375" bestFit="1" customWidth="1"/>
    <col min="12541" max="12541" width="6.28515625" bestFit="1" customWidth="1"/>
    <col min="12542" max="12542" width="6.7109375" bestFit="1" customWidth="1"/>
    <col min="12543" max="12543" width="3" customWidth="1"/>
    <col min="12544" max="12544" width="6.28515625" bestFit="1" customWidth="1"/>
    <col min="12545" max="12545" width="6.7109375" bestFit="1" customWidth="1"/>
    <col min="12797" max="12797" width="6.28515625" bestFit="1" customWidth="1"/>
    <col min="12798" max="12798" width="6.7109375" bestFit="1" customWidth="1"/>
    <col min="12799" max="12799" width="3" customWidth="1"/>
    <col min="12800" max="12800" width="6.28515625" bestFit="1" customWidth="1"/>
    <col min="12801" max="12801" width="6.7109375" bestFit="1" customWidth="1"/>
    <col min="13053" max="13053" width="6.28515625" bestFit="1" customWidth="1"/>
    <col min="13054" max="13054" width="6.7109375" bestFit="1" customWidth="1"/>
    <col min="13055" max="13055" width="3" customWidth="1"/>
    <col min="13056" max="13056" width="6.28515625" bestFit="1" customWidth="1"/>
    <col min="13057" max="13057" width="6.7109375" bestFit="1" customWidth="1"/>
    <col min="13309" max="13309" width="6.28515625" bestFit="1" customWidth="1"/>
    <col min="13310" max="13310" width="6.7109375" bestFit="1" customWidth="1"/>
    <col min="13311" max="13311" width="3" customWidth="1"/>
    <col min="13312" max="13312" width="6.28515625" bestFit="1" customWidth="1"/>
    <col min="13313" max="13313" width="6.7109375" bestFit="1" customWidth="1"/>
    <col min="13565" max="13565" width="6.28515625" bestFit="1" customWidth="1"/>
    <col min="13566" max="13566" width="6.7109375" bestFit="1" customWidth="1"/>
    <col min="13567" max="13567" width="3" customWidth="1"/>
    <col min="13568" max="13568" width="6.28515625" bestFit="1" customWidth="1"/>
    <col min="13569" max="13569" width="6.7109375" bestFit="1" customWidth="1"/>
    <col min="13821" max="13821" width="6.28515625" bestFit="1" customWidth="1"/>
    <col min="13822" max="13822" width="6.7109375" bestFit="1" customWidth="1"/>
    <col min="13823" max="13823" width="3" customWidth="1"/>
    <col min="13824" max="13824" width="6.28515625" bestFit="1" customWidth="1"/>
    <col min="13825" max="13825" width="6.7109375" bestFit="1" customWidth="1"/>
    <col min="14077" max="14077" width="6.28515625" bestFit="1" customWidth="1"/>
    <col min="14078" max="14078" width="6.7109375" bestFit="1" customWidth="1"/>
    <col min="14079" max="14079" width="3" customWidth="1"/>
    <col min="14080" max="14080" width="6.28515625" bestFit="1" customWidth="1"/>
    <col min="14081" max="14081" width="6.7109375" bestFit="1" customWidth="1"/>
    <col min="14333" max="14333" width="6.28515625" bestFit="1" customWidth="1"/>
    <col min="14334" max="14334" width="6.7109375" bestFit="1" customWidth="1"/>
    <col min="14335" max="14335" width="3" customWidth="1"/>
    <col min="14336" max="14336" width="6.28515625" bestFit="1" customWidth="1"/>
    <col min="14337" max="14337" width="6.7109375" bestFit="1" customWidth="1"/>
    <col min="14589" max="14589" width="6.28515625" bestFit="1" customWidth="1"/>
    <col min="14590" max="14590" width="6.7109375" bestFit="1" customWidth="1"/>
    <col min="14591" max="14591" width="3" customWidth="1"/>
    <col min="14592" max="14592" width="6.28515625" bestFit="1" customWidth="1"/>
    <col min="14593" max="14593" width="6.7109375" bestFit="1" customWidth="1"/>
    <col min="14845" max="14845" width="6.28515625" bestFit="1" customWidth="1"/>
    <col min="14846" max="14846" width="6.7109375" bestFit="1" customWidth="1"/>
    <col min="14847" max="14847" width="3" customWidth="1"/>
    <col min="14848" max="14848" width="6.28515625" bestFit="1" customWidth="1"/>
    <col min="14849" max="14849" width="6.7109375" bestFit="1" customWidth="1"/>
    <col min="15101" max="15101" width="6.28515625" bestFit="1" customWidth="1"/>
    <col min="15102" max="15102" width="6.7109375" bestFit="1" customWidth="1"/>
    <col min="15103" max="15103" width="3" customWidth="1"/>
    <col min="15104" max="15104" width="6.28515625" bestFit="1" customWidth="1"/>
    <col min="15105" max="15105" width="6.7109375" bestFit="1" customWidth="1"/>
    <col min="15357" max="15357" width="6.28515625" bestFit="1" customWidth="1"/>
    <col min="15358" max="15358" width="6.7109375" bestFit="1" customWidth="1"/>
    <col min="15359" max="15359" width="3" customWidth="1"/>
    <col min="15360" max="15360" width="6.28515625" bestFit="1" customWidth="1"/>
    <col min="15361" max="15361" width="6.7109375" bestFit="1" customWidth="1"/>
    <col min="15613" max="15613" width="6.28515625" bestFit="1" customWidth="1"/>
    <col min="15614" max="15614" width="6.7109375" bestFit="1" customWidth="1"/>
    <col min="15615" max="15615" width="3" customWidth="1"/>
    <col min="15616" max="15616" width="6.28515625" bestFit="1" customWidth="1"/>
    <col min="15617" max="15617" width="6.7109375" bestFit="1" customWidth="1"/>
    <col min="15869" max="15869" width="6.28515625" bestFit="1" customWidth="1"/>
    <col min="15870" max="15870" width="6.7109375" bestFit="1" customWidth="1"/>
    <col min="15871" max="15871" width="3" customWidth="1"/>
    <col min="15872" max="15872" width="6.28515625" bestFit="1" customWidth="1"/>
    <col min="15873" max="15873" width="6.7109375" bestFit="1" customWidth="1"/>
    <col min="16125" max="16125" width="6.28515625" bestFit="1" customWidth="1"/>
    <col min="16126" max="16126" width="6.7109375" bestFit="1" customWidth="1"/>
    <col min="16127" max="16127" width="3" customWidth="1"/>
    <col min="16128" max="16128" width="6.28515625" bestFit="1" customWidth="1"/>
    <col min="16129" max="16129" width="6.7109375" bestFit="1" customWidth="1"/>
  </cols>
  <sheetData>
    <row r="1" spans="1:24" x14ac:dyDescent="0.25">
      <c r="A1" s="31" t="s">
        <v>148</v>
      </c>
      <c r="B1" s="2"/>
      <c r="C1" s="3"/>
      <c r="D1" s="31" t="s">
        <v>149</v>
      </c>
      <c r="E1" s="2"/>
      <c r="F1" s="3"/>
      <c r="G1" s="40" t="s">
        <v>213</v>
      </c>
      <c r="H1" s="2"/>
      <c r="I1" s="3"/>
      <c r="J1" s="1"/>
      <c r="K1" s="2"/>
      <c r="L1" s="3"/>
      <c r="M1" s="1"/>
      <c r="N1" s="2"/>
      <c r="O1" s="3"/>
      <c r="P1" s="1"/>
      <c r="Q1" s="2"/>
      <c r="R1" s="3"/>
      <c r="S1" s="1"/>
      <c r="T1" s="2"/>
      <c r="U1" s="3"/>
      <c r="V1" s="1"/>
      <c r="W1" s="2"/>
      <c r="X1" s="3"/>
    </row>
    <row r="2" spans="1:24" x14ac:dyDescent="0.25">
      <c r="A2" s="1" t="s">
        <v>147</v>
      </c>
      <c r="B2" s="2" t="s">
        <v>93</v>
      </c>
      <c r="C2" s="3"/>
      <c r="D2" s="1" t="s">
        <v>92</v>
      </c>
      <c r="E2" s="2" t="s">
        <v>93</v>
      </c>
      <c r="F2" s="3"/>
      <c r="G2" s="31" t="s">
        <v>212</v>
      </c>
      <c r="H2" s="2" t="s">
        <v>93</v>
      </c>
      <c r="I2" s="3"/>
      <c r="J2" s="4" t="s">
        <v>94</v>
      </c>
      <c r="K2" s="5" t="s">
        <v>93</v>
      </c>
      <c r="L2" s="3"/>
      <c r="M2" s="4" t="s">
        <v>95</v>
      </c>
      <c r="N2" s="5" t="s">
        <v>93</v>
      </c>
      <c r="O2" s="3"/>
      <c r="P2" s="6" t="s">
        <v>96</v>
      </c>
      <c r="Q2" s="7" t="s">
        <v>93</v>
      </c>
      <c r="R2" s="3"/>
      <c r="S2" s="8" t="s">
        <v>97</v>
      </c>
      <c r="T2" s="5" t="s">
        <v>93</v>
      </c>
      <c r="U2" s="3"/>
      <c r="V2" s="6" t="s">
        <v>98</v>
      </c>
      <c r="W2" s="5" t="s">
        <v>93</v>
      </c>
      <c r="X2" s="3"/>
    </row>
    <row r="3" spans="1:24" x14ac:dyDescent="0.25">
      <c r="A3" s="12">
        <v>35</v>
      </c>
      <c r="B3" s="13">
        <v>0.97029999999999994</v>
      </c>
      <c r="C3" s="11"/>
      <c r="D3" s="9">
        <v>35</v>
      </c>
      <c r="E3" s="10">
        <v>0.99119999999999997</v>
      </c>
      <c r="F3" s="11"/>
      <c r="G3" s="12">
        <v>35</v>
      </c>
      <c r="H3" s="38">
        <v>0.97199999999999998</v>
      </c>
      <c r="I3" s="11"/>
      <c r="J3" s="12">
        <v>35</v>
      </c>
      <c r="K3" s="13">
        <v>0.99629999999999996</v>
      </c>
      <c r="L3" s="14"/>
      <c r="M3" s="12">
        <v>35</v>
      </c>
      <c r="N3" s="13">
        <v>1</v>
      </c>
      <c r="O3" s="3"/>
      <c r="P3" s="12">
        <v>35</v>
      </c>
      <c r="Q3" s="13">
        <v>1</v>
      </c>
      <c r="R3" s="3"/>
      <c r="S3" s="12">
        <v>35</v>
      </c>
      <c r="T3" s="13">
        <v>1</v>
      </c>
      <c r="U3" s="14"/>
      <c r="V3" s="15">
        <v>35</v>
      </c>
      <c r="W3" s="16">
        <v>1</v>
      </c>
      <c r="X3" s="3"/>
    </row>
    <row r="4" spans="1:24" x14ac:dyDescent="0.25">
      <c r="A4" s="15">
        <v>36</v>
      </c>
      <c r="B4" s="16">
        <v>0.96409999999999996</v>
      </c>
      <c r="C4" s="3"/>
      <c r="D4" s="15">
        <v>36</v>
      </c>
      <c r="E4" s="16">
        <v>0.98440000000000005</v>
      </c>
      <c r="F4" s="3"/>
      <c r="G4" s="15">
        <v>36</v>
      </c>
      <c r="H4" s="39">
        <v>0.9657</v>
      </c>
      <c r="I4" s="3"/>
      <c r="J4" s="15">
        <v>36</v>
      </c>
      <c r="K4" s="16">
        <v>0.98950000000000005</v>
      </c>
      <c r="L4" s="3"/>
      <c r="M4" s="15">
        <v>36</v>
      </c>
      <c r="N4" s="16">
        <v>0.99529999999999996</v>
      </c>
      <c r="O4" s="3"/>
      <c r="P4" s="15">
        <v>36</v>
      </c>
      <c r="Q4" s="16">
        <v>0.99890000000000001</v>
      </c>
      <c r="R4" s="3"/>
      <c r="S4" s="15">
        <v>36</v>
      </c>
      <c r="T4" s="16">
        <v>1</v>
      </c>
      <c r="U4" s="3"/>
      <c r="V4" s="15">
        <v>36</v>
      </c>
      <c r="W4" s="16">
        <v>1</v>
      </c>
      <c r="X4" s="3"/>
    </row>
    <row r="5" spans="1:24" x14ac:dyDescent="0.25">
      <c r="A5" s="15">
        <v>37</v>
      </c>
      <c r="B5" s="16">
        <v>0.95779999999999998</v>
      </c>
      <c r="C5" s="3"/>
      <c r="D5" s="15">
        <v>37</v>
      </c>
      <c r="E5" s="16">
        <v>0.97770000000000001</v>
      </c>
      <c r="F5" s="3"/>
      <c r="G5" s="15">
        <v>37</v>
      </c>
      <c r="H5" s="39">
        <v>0.95940000000000003</v>
      </c>
      <c r="I5" s="3"/>
      <c r="J5" s="15">
        <v>37</v>
      </c>
      <c r="K5" s="16">
        <v>0.98270000000000002</v>
      </c>
      <c r="L5" s="3"/>
      <c r="M5" s="15">
        <v>37</v>
      </c>
      <c r="N5" s="16">
        <v>0.98839999999999995</v>
      </c>
      <c r="O5" s="3"/>
      <c r="P5" s="15">
        <v>37</v>
      </c>
      <c r="Q5" s="16">
        <v>0.99209999999999998</v>
      </c>
      <c r="R5" s="3"/>
      <c r="S5" s="15">
        <v>37</v>
      </c>
      <c r="T5" s="16">
        <v>0.99509999999999998</v>
      </c>
      <c r="U5" s="3"/>
      <c r="V5" s="15">
        <v>37</v>
      </c>
      <c r="W5" s="16">
        <v>0.99570000000000003</v>
      </c>
      <c r="X5" s="3"/>
    </row>
    <row r="6" spans="1:24" x14ac:dyDescent="0.25">
      <c r="A6" s="15">
        <v>38</v>
      </c>
      <c r="B6" s="16">
        <v>0.9516</v>
      </c>
      <c r="C6" s="3"/>
      <c r="D6" s="15">
        <v>38</v>
      </c>
      <c r="E6" s="16">
        <v>0.97089999999999999</v>
      </c>
      <c r="F6" s="3"/>
      <c r="G6" s="15">
        <v>38</v>
      </c>
      <c r="H6" s="39">
        <v>0.95320000000000005</v>
      </c>
      <c r="I6" s="3"/>
      <c r="J6" s="15">
        <v>38</v>
      </c>
      <c r="K6" s="16">
        <v>0.97599999999999998</v>
      </c>
      <c r="L6" s="3"/>
      <c r="M6" s="15">
        <v>38</v>
      </c>
      <c r="N6" s="16">
        <v>0.98160000000000003</v>
      </c>
      <c r="O6" s="3"/>
      <c r="P6" s="15">
        <v>38</v>
      </c>
      <c r="Q6" s="16">
        <v>0.98519999999999996</v>
      </c>
      <c r="R6" s="3"/>
      <c r="S6" s="15">
        <v>38</v>
      </c>
      <c r="T6" s="16">
        <v>0.98819999999999997</v>
      </c>
      <c r="U6" s="3"/>
      <c r="V6" s="15">
        <v>38</v>
      </c>
      <c r="W6" s="16">
        <v>0.98880000000000001</v>
      </c>
      <c r="X6" s="3"/>
    </row>
    <row r="7" spans="1:24" x14ac:dyDescent="0.25">
      <c r="A7" s="15">
        <v>39</v>
      </c>
      <c r="B7" s="16">
        <v>0.94524999999999992</v>
      </c>
      <c r="C7" s="3"/>
      <c r="D7" s="15">
        <v>39</v>
      </c>
      <c r="E7" s="16">
        <v>0.96419999999999995</v>
      </c>
      <c r="F7" s="3"/>
      <c r="G7" s="15">
        <v>39</v>
      </c>
      <c r="H7" s="39">
        <v>0.94689999999999996</v>
      </c>
      <c r="I7" s="3"/>
      <c r="J7" s="15">
        <v>39</v>
      </c>
      <c r="K7" s="16">
        <v>0.96919999999999995</v>
      </c>
      <c r="L7" s="3"/>
      <c r="M7" s="15">
        <v>39</v>
      </c>
      <c r="N7" s="16">
        <v>0.97470000000000001</v>
      </c>
      <c r="O7" s="3"/>
      <c r="P7" s="15">
        <v>39</v>
      </c>
      <c r="Q7" s="16">
        <v>0.97840000000000005</v>
      </c>
      <c r="R7" s="3"/>
      <c r="S7" s="15">
        <v>39</v>
      </c>
      <c r="T7" s="16">
        <v>0.98140000000000005</v>
      </c>
      <c r="U7" s="3"/>
      <c r="V7" s="15">
        <v>39</v>
      </c>
      <c r="W7" s="16">
        <v>0.98199999999999998</v>
      </c>
      <c r="X7" s="3"/>
    </row>
    <row r="8" spans="1:24" x14ac:dyDescent="0.25">
      <c r="A8" s="15">
        <v>40</v>
      </c>
      <c r="B8" s="16">
        <v>0.93894999999999995</v>
      </c>
      <c r="C8" s="3"/>
      <c r="D8" s="15">
        <v>40</v>
      </c>
      <c r="E8" s="16">
        <v>0.95740000000000003</v>
      </c>
      <c r="F8" s="3"/>
      <c r="G8" s="15">
        <v>40</v>
      </c>
      <c r="H8" s="39">
        <v>0.94059999999999999</v>
      </c>
      <c r="I8" s="3"/>
      <c r="J8" s="15">
        <v>40</v>
      </c>
      <c r="K8" s="16">
        <v>0.96240000000000003</v>
      </c>
      <c r="L8" s="3"/>
      <c r="M8" s="15">
        <v>40</v>
      </c>
      <c r="N8" s="16">
        <v>0.96789999999999998</v>
      </c>
      <c r="O8" s="3"/>
      <c r="P8" s="15">
        <v>40</v>
      </c>
      <c r="Q8" s="16">
        <v>0.97150000000000003</v>
      </c>
      <c r="R8" s="3"/>
      <c r="S8" s="15">
        <v>40</v>
      </c>
      <c r="T8" s="16">
        <v>0.97450000000000003</v>
      </c>
      <c r="U8" s="3"/>
      <c r="V8" s="15">
        <v>40</v>
      </c>
      <c r="W8" s="15">
        <v>0.97509999999999997</v>
      </c>
      <c r="X8" s="3"/>
    </row>
    <row r="9" spans="1:24" x14ac:dyDescent="0.25">
      <c r="A9" s="15">
        <v>41</v>
      </c>
      <c r="B9" s="16">
        <v>0.93235000000000001</v>
      </c>
      <c r="C9" s="3"/>
      <c r="D9" s="15">
        <v>41</v>
      </c>
      <c r="E9" s="16">
        <v>0.9506</v>
      </c>
      <c r="F9" s="3"/>
      <c r="G9" s="15">
        <v>41</v>
      </c>
      <c r="H9" s="39">
        <v>0.93400000000000005</v>
      </c>
      <c r="I9" s="3"/>
      <c r="J9" s="15">
        <v>41</v>
      </c>
      <c r="K9" s="16">
        <v>0.95550000000000002</v>
      </c>
      <c r="L9" s="3"/>
      <c r="M9" s="15">
        <v>41</v>
      </c>
      <c r="N9" s="16">
        <v>0.96099999999999997</v>
      </c>
      <c r="O9" s="3"/>
      <c r="P9" s="15">
        <v>41</v>
      </c>
      <c r="Q9" s="16">
        <v>0.96460000000000001</v>
      </c>
      <c r="R9" s="3"/>
      <c r="S9" s="15">
        <v>41</v>
      </c>
      <c r="T9" s="16">
        <v>0.96760000000000002</v>
      </c>
      <c r="U9" s="3"/>
      <c r="V9" s="15">
        <v>41</v>
      </c>
      <c r="W9" s="15">
        <v>0.96819999999999995</v>
      </c>
      <c r="X9" s="3"/>
    </row>
    <row r="10" spans="1:24" x14ac:dyDescent="0.25">
      <c r="A10" s="15">
        <v>42</v>
      </c>
      <c r="B10" s="16">
        <v>0.92585000000000006</v>
      </c>
      <c r="C10" s="3"/>
      <c r="D10" s="15">
        <v>42</v>
      </c>
      <c r="E10" s="16">
        <v>0.94369999999999998</v>
      </c>
      <c r="F10" s="3"/>
      <c r="G10" s="15">
        <v>42</v>
      </c>
      <c r="H10" s="39">
        <v>0.92749999999999999</v>
      </c>
      <c r="I10" s="3"/>
      <c r="J10" s="15">
        <v>42</v>
      </c>
      <c r="K10" s="16">
        <v>0.94869999999999999</v>
      </c>
      <c r="L10" s="3"/>
      <c r="M10" s="15">
        <v>42</v>
      </c>
      <c r="N10" s="16">
        <v>0.95409999999999995</v>
      </c>
      <c r="O10" s="3"/>
      <c r="P10" s="15">
        <v>42</v>
      </c>
      <c r="Q10" s="16">
        <v>0.95760000000000001</v>
      </c>
      <c r="R10" s="3"/>
      <c r="S10" s="15">
        <v>42</v>
      </c>
      <c r="T10" s="16">
        <v>0.96060000000000001</v>
      </c>
      <c r="U10" s="3"/>
      <c r="V10" s="15">
        <v>42</v>
      </c>
      <c r="W10" s="15">
        <v>0.96120000000000005</v>
      </c>
      <c r="X10" s="3"/>
    </row>
    <row r="11" spans="1:24" x14ac:dyDescent="0.25">
      <c r="A11" s="15">
        <v>43</v>
      </c>
      <c r="B11" s="16">
        <v>0.91925000000000001</v>
      </c>
      <c r="C11" s="3"/>
      <c r="D11" s="15">
        <v>43</v>
      </c>
      <c r="E11" s="16">
        <v>0.93689999999999996</v>
      </c>
      <c r="F11" s="3"/>
      <c r="G11" s="15">
        <v>43</v>
      </c>
      <c r="H11" s="39">
        <v>0.92090000000000005</v>
      </c>
      <c r="I11" s="3"/>
      <c r="J11" s="15">
        <v>43</v>
      </c>
      <c r="K11" s="16">
        <v>0.94179999999999997</v>
      </c>
      <c r="L11" s="3"/>
      <c r="M11" s="15">
        <v>43</v>
      </c>
      <c r="N11" s="16">
        <v>0.94710000000000005</v>
      </c>
      <c r="O11" s="3"/>
      <c r="P11" s="15">
        <v>43</v>
      </c>
      <c r="Q11" s="16">
        <v>0.95069999999999999</v>
      </c>
      <c r="R11" s="3"/>
      <c r="S11" s="15">
        <v>43</v>
      </c>
      <c r="T11" s="16">
        <v>0.95369999999999999</v>
      </c>
      <c r="U11" s="3"/>
      <c r="V11" s="15">
        <v>43</v>
      </c>
      <c r="W11" s="15">
        <v>0.95430000000000004</v>
      </c>
      <c r="X11" s="3"/>
    </row>
    <row r="12" spans="1:24" x14ac:dyDescent="0.25">
      <c r="A12" s="15">
        <v>44</v>
      </c>
      <c r="B12" s="16">
        <v>0.91274999999999995</v>
      </c>
      <c r="C12" s="3"/>
      <c r="D12" s="15">
        <v>44</v>
      </c>
      <c r="E12" s="16">
        <v>0.93</v>
      </c>
      <c r="F12" s="3"/>
      <c r="G12" s="15">
        <v>44</v>
      </c>
      <c r="H12" s="39">
        <v>0.91439999999999999</v>
      </c>
      <c r="I12" s="3"/>
      <c r="J12" s="15">
        <v>44</v>
      </c>
      <c r="K12" s="16">
        <v>0.93500000000000005</v>
      </c>
      <c r="L12" s="3"/>
      <c r="M12" s="15">
        <v>44</v>
      </c>
      <c r="N12" s="16">
        <v>0.94020000000000004</v>
      </c>
      <c r="O12" s="3"/>
      <c r="P12" s="15">
        <v>44</v>
      </c>
      <c r="Q12" s="16">
        <v>0.94369999999999998</v>
      </c>
      <c r="R12" s="3"/>
      <c r="S12" s="15">
        <v>44</v>
      </c>
      <c r="T12" s="16">
        <v>0.94669999999999999</v>
      </c>
      <c r="U12" s="3"/>
      <c r="V12" s="15">
        <v>44</v>
      </c>
      <c r="W12" s="15">
        <v>0.94730000000000003</v>
      </c>
      <c r="X12" s="3"/>
    </row>
    <row r="13" spans="1:24" x14ac:dyDescent="0.25">
      <c r="A13" s="15">
        <v>45</v>
      </c>
      <c r="B13" s="16">
        <v>0.90615000000000001</v>
      </c>
      <c r="C13" s="3"/>
      <c r="D13" s="15">
        <v>45</v>
      </c>
      <c r="E13" s="16">
        <v>0.92320000000000002</v>
      </c>
      <c r="F13" s="3"/>
      <c r="G13" s="15">
        <v>45</v>
      </c>
      <c r="H13" s="39">
        <v>0.90780000000000005</v>
      </c>
      <c r="I13" s="3"/>
      <c r="J13" s="15">
        <v>45</v>
      </c>
      <c r="K13" s="16">
        <v>0.92810000000000004</v>
      </c>
      <c r="L13" s="3"/>
      <c r="M13" s="15">
        <v>45</v>
      </c>
      <c r="N13" s="16">
        <v>0.93330000000000002</v>
      </c>
      <c r="O13" s="3"/>
      <c r="P13" s="15">
        <v>45</v>
      </c>
      <c r="Q13" s="16">
        <v>0.93679999999999997</v>
      </c>
      <c r="R13" s="3"/>
      <c r="S13" s="15">
        <v>45</v>
      </c>
      <c r="T13" s="16">
        <v>0.93979999999999997</v>
      </c>
      <c r="U13" s="3"/>
      <c r="V13" s="15">
        <v>45</v>
      </c>
      <c r="W13" s="15">
        <v>0.94040000000000001</v>
      </c>
      <c r="X13" s="3"/>
    </row>
    <row r="14" spans="1:24" x14ac:dyDescent="0.25">
      <c r="A14" s="15">
        <v>46</v>
      </c>
      <c r="B14" s="16">
        <v>0.89935000000000009</v>
      </c>
      <c r="C14" s="3"/>
      <c r="D14" s="15">
        <v>46</v>
      </c>
      <c r="E14" s="16">
        <v>0.91620000000000001</v>
      </c>
      <c r="F14" s="3"/>
      <c r="G14" s="15">
        <v>46</v>
      </c>
      <c r="H14" s="39">
        <v>0.90100000000000002</v>
      </c>
      <c r="I14" s="3"/>
      <c r="J14" s="15">
        <v>46</v>
      </c>
      <c r="K14" s="16">
        <v>0.92110000000000003</v>
      </c>
      <c r="L14" s="3"/>
      <c r="M14" s="15">
        <v>46</v>
      </c>
      <c r="N14" s="16">
        <v>0.92620000000000002</v>
      </c>
      <c r="O14" s="3"/>
      <c r="P14" s="15">
        <v>46</v>
      </c>
      <c r="Q14" s="16">
        <v>0.92969999999999997</v>
      </c>
      <c r="R14" s="3"/>
      <c r="S14" s="15">
        <v>46</v>
      </c>
      <c r="T14" s="16">
        <v>0.93269999999999997</v>
      </c>
      <c r="U14" s="3"/>
      <c r="V14" s="15">
        <v>46</v>
      </c>
      <c r="W14" s="15">
        <v>0.93330000000000002</v>
      </c>
      <c r="X14" s="3"/>
    </row>
    <row r="15" spans="1:24" x14ac:dyDescent="0.25">
      <c r="A15" s="15">
        <v>47</v>
      </c>
      <c r="B15" s="16">
        <v>0.89244999999999997</v>
      </c>
      <c r="C15" s="3"/>
      <c r="D15" s="15">
        <v>47</v>
      </c>
      <c r="E15" s="16">
        <v>0.90920000000000001</v>
      </c>
      <c r="F15" s="3"/>
      <c r="G15" s="15">
        <v>47</v>
      </c>
      <c r="H15" s="39">
        <v>0.89410000000000001</v>
      </c>
      <c r="I15" s="3"/>
      <c r="J15" s="15">
        <v>47</v>
      </c>
      <c r="K15" s="16">
        <v>0.91410000000000002</v>
      </c>
      <c r="L15" s="3"/>
      <c r="M15" s="15">
        <v>47</v>
      </c>
      <c r="N15" s="16">
        <v>0.91920000000000002</v>
      </c>
      <c r="O15" s="3"/>
      <c r="P15" s="15">
        <v>47</v>
      </c>
      <c r="Q15" s="16">
        <v>0.92259999999999998</v>
      </c>
      <c r="R15" s="3"/>
      <c r="S15" s="15">
        <v>47</v>
      </c>
      <c r="T15" s="16">
        <v>0.92559999999999998</v>
      </c>
      <c r="U15" s="3"/>
      <c r="V15" s="15">
        <v>47</v>
      </c>
      <c r="W15" s="15">
        <v>0.92620000000000002</v>
      </c>
      <c r="X15" s="3"/>
    </row>
    <row r="16" spans="1:24" x14ac:dyDescent="0.25">
      <c r="A16" s="15">
        <v>48</v>
      </c>
      <c r="B16" s="16">
        <v>0.88565000000000005</v>
      </c>
      <c r="C16" s="3"/>
      <c r="D16" s="15">
        <v>48</v>
      </c>
      <c r="E16" s="16">
        <v>0.90229999999999999</v>
      </c>
      <c r="F16" s="3"/>
      <c r="G16" s="15">
        <v>48</v>
      </c>
      <c r="H16" s="39">
        <v>0.88729999999999998</v>
      </c>
      <c r="I16" s="3"/>
      <c r="J16" s="15">
        <v>48</v>
      </c>
      <c r="K16" s="16">
        <v>0.90710000000000002</v>
      </c>
      <c r="L16" s="3"/>
      <c r="M16" s="15">
        <v>48</v>
      </c>
      <c r="N16" s="16">
        <v>0.91210000000000002</v>
      </c>
      <c r="O16" s="3"/>
      <c r="P16" s="15">
        <v>48</v>
      </c>
      <c r="Q16" s="16">
        <v>0.91559999999999997</v>
      </c>
      <c r="R16" s="3"/>
      <c r="S16" s="15">
        <v>48</v>
      </c>
      <c r="T16" s="16">
        <v>0.91859999999999997</v>
      </c>
      <c r="U16" s="3"/>
      <c r="V16" s="15">
        <v>48</v>
      </c>
      <c r="W16" s="15">
        <v>0.91920000000000002</v>
      </c>
      <c r="X16" s="3"/>
    </row>
    <row r="17" spans="1:24" x14ac:dyDescent="0.25">
      <c r="A17" s="15">
        <v>49</v>
      </c>
      <c r="B17" s="16">
        <v>0.87875000000000003</v>
      </c>
      <c r="C17" s="3"/>
      <c r="D17" s="15">
        <v>49</v>
      </c>
      <c r="E17" s="16">
        <v>0.89529999999999998</v>
      </c>
      <c r="F17" s="3"/>
      <c r="G17" s="15">
        <v>49</v>
      </c>
      <c r="H17" s="39">
        <v>0.88039999999999996</v>
      </c>
      <c r="I17" s="3"/>
      <c r="J17" s="15">
        <v>49</v>
      </c>
      <c r="K17" s="16">
        <v>0.90010000000000001</v>
      </c>
      <c r="L17" s="3"/>
      <c r="M17" s="15">
        <v>49</v>
      </c>
      <c r="N17" s="16">
        <v>0.90510000000000002</v>
      </c>
      <c r="O17" s="3"/>
      <c r="P17" s="15">
        <v>49</v>
      </c>
      <c r="Q17" s="16">
        <v>0.90849999999999997</v>
      </c>
      <c r="R17" s="3"/>
      <c r="S17" s="15">
        <v>49</v>
      </c>
      <c r="T17" s="16">
        <v>0.91149999999999998</v>
      </c>
      <c r="U17" s="3"/>
      <c r="V17" s="15">
        <v>49</v>
      </c>
      <c r="W17" s="15">
        <v>0.91210000000000002</v>
      </c>
      <c r="X17" s="3"/>
    </row>
    <row r="18" spans="1:24" x14ac:dyDescent="0.25">
      <c r="A18" s="15">
        <v>50</v>
      </c>
      <c r="B18" s="16">
        <v>0.87195</v>
      </c>
      <c r="C18" s="3"/>
      <c r="D18" s="15">
        <v>50</v>
      </c>
      <c r="E18" s="16">
        <v>0.88829999999999998</v>
      </c>
      <c r="F18" s="3"/>
      <c r="G18" s="15">
        <v>50</v>
      </c>
      <c r="H18" s="39">
        <v>0.87360000000000004</v>
      </c>
      <c r="I18" s="3"/>
      <c r="J18" s="15">
        <v>50</v>
      </c>
      <c r="K18" s="16">
        <v>0.8931</v>
      </c>
      <c r="L18" s="3"/>
      <c r="M18" s="15">
        <v>50</v>
      </c>
      <c r="N18" s="16">
        <v>0.89800000000000002</v>
      </c>
      <c r="O18" s="3"/>
      <c r="P18" s="15">
        <v>50</v>
      </c>
      <c r="Q18" s="16">
        <v>0.90139999999999998</v>
      </c>
      <c r="R18" s="3"/>
      <c r="S18" s="15">
        <v>50</v>
      </c>
      <c r="T18" s="16">
        <v>0.90439999999999998</v>
      </c>
      <c r="U18" s="3"/>
      <c r="V18" s="15">
        <v>50</v>
      </c>
      <c r="W18" s="15">
        <v>0.90500000000000003</v>
      </c>
      <c r="X18" s="3"/>
    </row>
    <row r="19" spans="1:24" x14ac:dyDescent="0.25">
      <c r="A19" s="15">
        <v>51</v>
      </c>
      <c r="B19" s="16">
        <v>0.86485000000000001</v>
      </c>
      <c r="C19" s="3"/>
      <c r="D19" s="15">
        <v>51</v>
      </c>
      <c r="E19" s="16">
        <v>0.88109999999999999</v>
      </c>
      <c r="F19" s="3"/>
      <c r="G19" s="15">
        <v>51</v>
      </c>
      <c r="H19" s="39">
        <v>0.86650000000000005</v>
      </c>
      <c r="I19" s="3"/>
      <c r="J19" s="15">
        <v>51</v>
      </c>
      <c r="K19" s="16">
        <v>0.88590000000000002</v>
      </c>
      <c r="L19" s="3"/>
      <c r="M19" s="15">
        <v>51</v>
      </c>
      <c r="N19" s="16">
        <v>0.89070000000000005</v>
      </c>
      <c r="O19" s="3"/>
      <c r="P19" s="15">
        <v>51</v>
      </c>
      <c r="Q19" s="16">
        <v>0.89410000000000001</v>
      </c>
      <c r="R19" s="3"/>
      <c r="S19" s="15">
        <v>51</v>
      </c>
      <c r="T19" s="16">
        <v>0.89710000000000001</v>
      </c>
      <c r="U19" s="3"/>
      <c r="V19" s="15">
        <v>51</v>
      </c>
      <c r="W19" s="15">
        <v>0.89770000000000005</v>
      </c>
      <c r="X19" s="3"/>
    </row>
    <row r="20" spans="1:24" x14ac:dyDescent="0.25">
      <c r="A20" s="15">
        <v>52</v>
      </c>
      <c r="B20" s="16">
        <v>0.85775000000000001</v>
      </c>
      <c r="C20" s="3"/>
      <c r="D20" s="15">
        <v>52</v>
      </c>
      <c r="E20" s="16">
        <v>0.87390000000000001</v>
      </c>
      <c r="F20" s="3"/>
      <c r="G20" s="15">
        <v>52</v>
      </c>
      <c r="H20" s="39">
        <v>0.85940000000000005</v>
      </c>
      <c r="I20" s="3"/>
      <c r="J20" s="15">
        <v>52</v>
      </c>
      <c r="K20" s="16">
        <v>0.87870000000000004</v>
      </c>
      <c r="L20" s="3"/>
      <c r="M20" s="15">
        <v>52</v>
      </c>
      <c r="N20" s="16">
        <v>0.88339999999999996</v>
      </c>
      <c r="O20" s="3"/>
      <c r="P20" s="15">
        <v>52</v>
      </c>
      <c r="Q20" s="16">
        <v>0.88680000000000003</v>
      </c>
      <c r="R20" s="3"/>
      <c r="S20" s="15">
        <v>52</v>
      </c>
      <c r="T20" s="16">
        <v>0.88980000000000004</v>
      </c>
      <c r="U20" s="3"/>
      <c r="V20" s="15">
        <v>52</v>
      </c>
      <c r="W20" s="15">
        <v>0.89039999999999997</v>
      </c>
      <c r="X20" s="3"/>
    </row>
    <row r="21" spans="1:24" x14ac:dyDescent="0.25">
      <c r="A21" s="15">
        <v>53</v>
      </c>
      <c r="B21" s="16">
        <v>0.85054999999999992</v>
      </c>
      <c r="C21" s="3"/>
      <c r="D21" s="15">
        <v>53</v>
      </c>
      <c r="E21" s="16">
        <v>0.86670000000000003</v>
      </c>
      <c r="F21" s="3"/>
      <c r="G21" s="15">
        <v>53</v>
      </c>
      <c r="H21" s="39">
        <v>0.85219999999999996</v>
      </c>
      <c r="I21" s="3"/>
      <c r="J21" s="15">
        <v>53</v>
      </c>
      <c r="K21" s="16">
        <v>0.87139999999999995</v>
      </c>
      <c r="L21" s="3"/>
      <c r="M21" s="15">
        <v>53</v>
      </c>
      <c r="N21" s="16">
        <v>0.87619999999999998</v>
      </c>
      <c r="O21" s="3"/>
      <c r="P21" s="15">
        <v>53</v>
      </c>
      <c r="Q21" s="16">
        <v>0.87949999999999995</v>
      </c>
      <c r="R21" s="3"/>
      <c r="S21" s="15">
        <v>53</v>
      </c>
      <c r="T21" s="16">
        <v>0.88249999999999995</v>
      </c>
      <c r="U21" s="3"/>
      <c r="V21" s="15">
        <v>53</v>
      </c>
      <c r="W21" s="15">
        <v>0.8831</v>
      </c>
      <c r="X21" s="3"/>
    </row>
    <row r="22" spans="1:24" x14ac:dyDescent="0.25">
      <c r="A22" s="15">
        <v>54</v>
      </c>
      <c r="B22" s="16">
        <v>0.84345000000000003</v>
      </c>
      <c r="C22" s="3"/>
      <c r="D22" s="15">
        <v>54</v>
      </c>
      <c r="E22" s="16">
        <v>0.85950000000000004</v>
      </c>
      <c r="F22" s="3"/>
      <c r="G22" s="15">
        <v>54</v>
      </c>
      <c r="H22" s="39">
        <v>0.84509999999999996</v>
      </c>
      <c r="I22" s="3"/>
      <c r="J22" s="15">
        <v>54</v>
      </c>
      <c r="K22" s="16">
        <v>0.86419999999999997</v>
      </c>
      <c r="L22" s="3"/>
      <c r="M22" s="15">
        <v>54</v>
      </c>
      <c r="N22" s="16">
        <v>0.86890000000000001</v>
      </c>
      <c r="O22" s="3"/>
      <c r="P22" s="15">
        <v>54</v>
      </c>
      <c r="Q22" s="16">
        <v>0.87219999999999998</v>
      </c>
      <c r="R22" s="3"/>
      <c r="S22" s="15">
        <v>54</v>
      </c>
      <c r="T22" s="16">
        <v>0.87519999999999998</v>
      </c>
      <c r="U22" s="3"/>
      <c r="V22" s="15">
        <v>54</v>
      </c>
      <c r="W22" s="15">
        <v>0.87580000000000002</v>
      </c>
      <c r="X22" s="3"/>
    </row>
    <row r="23" spans="1:24" x14ac:dyDescent="0.25">
      <c r="A23" s="15">
        <v>55</v>
      </c>
      <c r="B23" s="16">
        <v>0.83634999999999993</v>
      </c>
      <c r="C23" s="3"/>
      <c r="D23" s="15">
        <v>55</v>
      </c>
      <c r="E23" s="16">
        <v>0.85229999999999995</v>
      </c>
      <c r="F23" s="3"/>
      <c r="G23" s="15">
        <v>55</v>
      </c>
      <c r="H23" s="39">
        <v>0.83799999999999997</v>
      </c>
      <c r="I23" s="3"/>
      <c r="J23" s="15">
        <v>55</v>
      </c>
      <c r="K23" s="16">
        <v>0.85699999999999998</v>
      </c>
      <c r="L23" s="3"/>
      <c r="M23" s="15">
        <v>55</v>
      </c>
      <c r="N23" s="16">
        <v>0.86160000000000003</v>
      </c>
      <c r="O23" s="3"/>
      <c r="P23" s="15">
        <v>55</v>
      </c>
      <c r="Q23" s="16">
        <v>0.8649</v>
      </c>
      <c r="R23" s="3"/>
      <c r="S23" s="15">
        <v>55</v>
      </c>
      <c r="T23" s="16">
        <v>0.8679</v>
      </c>
      <c r="U23" s="3"/>
      <c r="V23" s="15">
        <v>55</v>
      </c>
      <c r="W23" s="15">
        <v>0.86850000000000005</v>
      </c>
      <c r="X23" s="3"/>
    </row>
    <row r="24" spans="1:24" x14ac:dyDescent="0.25">
      <c r="A24" s="15">
        <v>56</v>
      </c>
      <c r="B24" s="16">
        <v>0.82895000000000008</v>
      </c>
      <c r="C24" s="3"/>
      <c r="D24" s="15">
        <v>56</v>
      </c>
      <c r="E24" s="16">
        <v>0.8448</v>
      </c>
      <c r="F24" s="3"/>
      <c r="G24" s="15">
        <v>56</v>
      </c>
      <c r="H24" s="39">
        <v>0.8306</v>
      </c>
      <c r="I24" s="3"/>
      <c r="J24" s="15">
        <v>56</v>
      </c>
      <c r="K24" s="16">
        <v>0.84950000000000003</v>
      </c>
      <c r="L24" s="3"/>
      <c r="M24" s="15">
        <v>56</v>
      </c>
      <c r="N24" s="16">
        <v>0.85399999999999998</v>
      </c>
      <c r="O24" s="3"/>
      <c r="P24" s="15">
        <v>56</v>
      </c>
      <c r="Q24" s="16">
        <v>0.85729999999999995</v>
      </c>
      <c r="R24" s="3"/>
      <c r="S24" s="15">
        <v>56</v>
      </c>
      <c r="T24" s="16">
        <v>0.86029999999999995</v>
      </c>
      <c r="U24" s="3"/>
      <c r="V24" s="15">
        <v>56</v>
      </c>
      <c r="W24" s="15">
        <v>0.8609</v>
      </c>
      <c r="X24" s="3"/>
    </row>
    <row r="25" spans="1:24" x14ac:dyDescent="0.25">
      <c r="A25" s="15">
        <v>57</v>
      </c>
      <c r="B25" s="16">
        <v>0.82155</v>
      </c>
      <c r="C25" s="3"/>
      <c r="D25" s="15">
        <v>57</v>
      </c>
      <c r="E25" s="16">
        <v>0.83730000000000004</v>
      </c>
      <c r="F25" s="3"/>
      <c r="G25" s="15">
        <v>57</v>
      </c>
      <c r="H25" s="39">
        <v>0.82320000000000004</v>
      </c>
      <c r="I25" s="3"/>
      <c r="J25" s="15">
        <v>57</v>
      </c>
      <c r="K25" s="16">
        <v>0.84189999999999998</v>
      </c>
      <c r="L25" s="3"/>
      <c r="M25" s="15">
        <v>57</v>
      </c>
      <c r="N25" s="16">
        <v>0.84640000000000004</v>
      </c>
      <c r="O25" s="3"/>
      <c r="P25" s="15">
        <v>57</v>
      </c>
      <c r="Q25" s="16">
        <v>0.84970000000000001</v>
      </c>
      <c r="R25" s="3"/>
      <c r="S25" s="15">
        <v>57</v>
      </c>
      <c r="T25" s="16">
        <v>0.85270000000000001</v>
      </c>
      <c r="U25" s="3"/>
      <c r="V25" s="15">
        <v>57</v>
      </c>
      <c r="W25" s="15">
        <v>0.85329999999999995</v>
      </c>
      <c r="X25" s="3"/>
    </row>
    <row r="26" spans="1:24" x14ac:dyDescent="0.25">
      <c r="A26" s="15">
        <v>58</v>
      </c>
      <c r="B26" s="16">
        <v>0.81414999999999993</v>
      </c>
      <c r="C26" s="3"/>
      <c r="D26" s="15">
        <v>58</v>
      </c>
      <c r="E26" s="16">
        <v>0.82969999999999999</v>
      </c>
      <c r="F26" s="3"/>
      <c r="G26" s="15">
        <v>58</v>
      </c>
      <c r="H26" s="39">
        <v>0.81579999999999997</v>
      </c>
      <c r="I26" s="3"/>
      <c r="J26" s="15">
        <v>58</v>
      </c>
      <c r="K26" s="16">
        <v>0.83440000000000003</v>
      </c>
      <c r="L26" s="3"/>
      <c r="M26" s="15">
        <v>58</v>
      </c>
      <c r="N26" s="16">
        <v>0.83879999999999999</v>
      </c>
      <c r="O26" s="3"/>
      <c r="P26" s="15">
        <v>58</v>
      </c>
      <c r="Q26" s="16">
        <v>0.84199999999999997</v>
      </c>
      <c r="R26" s="3"/>
      <c r="S26" s="15">
        <v>58</v>
      </c>
      <c r="T26" s="16">
        <v>0.84499999999999997</v>
      </c>
      <c r="U26" s="3"/>
      <c r="V26" s="15">
        <v>58</v>
      </c>
      <c r="W26" s="15">
        <v>0.84560000000000002</v>
      </c>
      <c r="X26" s="3"/>
    </row>
    <row r="27" spans="1:24" x14ac:dyDescent="0.25">
      <c r="A27" s="15">
        <v>59</v>
      </c>
      <c r="B27" s="16">
        <v>0.80675000000000008</v>
      </c>
      <c r="C27" s="3"/>
      <c r="D27" s="15">
        <v>59</v>
      </c>
      <c r="E27" s="16">
        <v>0.82220000000000004</v>
      </c>
      <c r="F27" s="3"/>
      <c r="G27" s="15">
        <v>59</v>
      </c>
      <c r="H27" s="39">
        <v>0.80840000000000001</v>
      </c>
      <c r="I27" s="3"/>
      <c r="J27" s="15">
        <v>59</v>
      </c>
      <c r="K27" s="16">
        <v>0.82679999999999998</v>
      </c>
      <c r="L27" s="3"/>
      <c r="M27" s="15">
        <v>59</v>
      </c>
      <c r="N27" s="16">
        <v>0.83120000000000005</v>
      </c>
      <c r="O27" s="3"/>
      <c r="P27" s="15">
        <v>59</v>
      </c>
      <c r="Q27" s="16">
        <v>0.83440000000000003</v>
      </c>
      <c r="R27" s="3"/>
      <c r="S27" s="15">
        <v>59</v>
      </c>
      <c r="T27" s="16">
        <v>0.83740000000000003</v>
      </c>
      <c r="U27" s="3"/>
      <c r="V27" s="15">
        <v>59</v>
      </c>
      <c r="W27" s="15">
        <v>0.83799999999999997</v>
      </c>
      <c r="X27" s="3"/>
    </row>
    <row r="28" spans="1:24" x14ac:dyDescent="0.25">
      <c r="A28" s="15">
        <v>60</v>
      </c>
      <c r="B28" s="16">
        <v>0.79935</v>
      </c>
      <c r="C28" s="3"/>
      <c r="D28" s="15">
        <v>60</v>
      </c>
      <c r="E28" s="16">
        <v>0.81469999999999998</v>
      </c>
      <c r="F28" s="3"/>
      <c r="G28" s="15">
        <v>60</v>
      </c>
      <c r="H28" s="39">
        <v>0.80100000000000005</v>
      </c>
      <c r="I28" s="3"/>
      <c r="J28" s="15">
        <v>60</v>
      </c>
      <c r="K28" s="16">
        <v>0.81930000000000003</v>
      </c>
      <c r="L28" s="3"/>
      <c r="M28" s="15">
        <v>60</v>
      </c>
      <c r="N28" s="16">
        <v>0.8236</v>
      </c>
      <c r="O28" s="3"/>
      <c r="P28" s="15">
        <v>60</v>
      </c>
      <c r="Q28" s="16">
        <v>0.82679999999999998</v>
      </c>
      <c r="R28" s="3"/>
      <c r="S28" s="15">
        <v>60</v>
      </c>
      <c r="T28" s="16">
        <v>0.82979999999999998</v>
      </c>
      <c r="U28" s="3"/>
      <c r="V28" s="15">
        <v>60</v>
      </c>
      <c r="W28" s="15">
        <v>0.83040000000000003</v>
      </c>
      <c r="X28" s="3"/>
    </row>
    <row r="29" spans="1:24" x14ac:dyDescent="0.25">
      <c r="A29" s="15">
        <v>61</v>
      </c>
      <c r="B29" s="16">
        <v>0.79164999999999996</v>
      </c>
      <c r="C29" s="3"/>
      <c r="D29" s="15">
        <v>61</v>
      </c>
      <c r="E29" s="16">
        <v>0.80669999999999997</v>
      </c>
      <c r="F29" s="3"/>
      <c r="G29" s="15">
        <v>61</v>
      </c>
      <c r="H29" s="39">
        <v>0.79330000000000001</v>
      </c>
      <c r="I29" s="3"/>
      <c r="J29" s="15">
        <v>61</v>
      </c>
      <c r="K29" s="16">
        <v>0.81130000000000002</v>
      </c>
      <c r="L29" s="3"/>
      <c r="M29" s="15">
        <v>61</v>
      </c>
      <c r="N29" s="16">
        <v>0.81559999999999999</v>
      </c>
      <c r="O29" s="3"/>
      <c r="P29" s="15">
        <v>61</v>
      </c>
      <c r="Q29" s="16">
        <v>0.81869999999999998</v>
      </c>
      <c r="R29" s="3"/>
      <c r="S29" s="15">
        <v>61</v>
      </c>
      <c r="T29" s="16">
        <v>0.82169999999999999</v>
      </c>
      <c r="U29" s="3"/>
      <c r="V29" s="15">
        <v>61</v>
      </c>
      <c r="W29" s="15">
        <v>0.82230000000000003</v>
      </c>
      <c r="X29" s="3"/>
    </row>
    <row r="30" spans="1:24" x14ac:dyDescent="0.25">
      <c r="A30" s="15">
        <v>62</v>
      </c>
      <c r="B30" s="16">
        <v>0.78394999999999992</v>
      </c>
      <c r="C30" s="3"/>
      <c r="D30" s="15">
        <v>62</v>
      </c>
      <c r="E30" s="16">
        <v>0.79879999999999995</v>
      </c>
      <c r="F30" s="3"/>
      <c r="G30" s="15">
        <v>62</v>
      </c>
      <c r="H30" s="39">
        <v>0.78559999999999997</v>
      </c>
      <c r="I30" s="3"/>
      <c r="J30" s="15">
        <v>62</v>
      </c>
      <c r="K30" s="16">
        <v>0.80330000000000001</v>
      </c>
      <c r="L30" s="3"/>
      <c r="M30" s="15">
        <v>62</v>
      </c>
      <c r="N30" s="16">
        <v>0.8075</v>
      </c>
      <c r="O30" s="3"/>
      <c r="P30" s="15">
        <v>62</v>
      </c>
      <c r="Q30" s="16">
        <v>0.81069999999999998</v>
      </c>
      <c r="R30" s="3"/>
      <c r="S30" s="15">
        <v>62</v>
      </c>
      <c r="T30" s="16">
        <v>0.81369999999999998</v>
      </c>
      <c r="U30" s="3"/>
      <c r="V30" s="15">
        <v>62</v>
      </c>
      <c r="W30" s="15">
        <v>0.81430000000000002</v>
      </c>
      <c r="X30" s="3"/>
    </row>
    <row r="31" spans="1:24" x14ac:dyDescent="0.25">
      <c r="A31" s="15">
        <v>63</v>
      </c>
      <c r="B31" s="16">
        <v>0.77634999999999998</v>
      </c>
      <c r="C31" s="3"/>
      <c r="D31" s="15">
        <v>63</v>
      </c>
      <c r="E31" s="16">
        <v>0.79079999999999995</v>
      </c>
      <c r="F31" s="3"/>
      <c r="G31" s="15">
        <v>63</v>
      </c>
      <c r="H31" s="39">
        <v>0.77800000000000002</v>
      </c>
      <c r="I31" s="3"/>
      <c r="J31" s="15">
        <v>63</v>
      </c>
      <c r="K31" s="16">
        <v>0.7954</v>
      </c>
      <c r="L31" s="3"/>
      <c r="M31" s="15">
        <v>63</v>
      </c>
      <c r="N31" s="16">
        <v>0.79949999999999999</v>
      </c>
      <c r="O31" s="3"/>
      <c r="P31" s="15">
        <v>63</v>
      </c>
      <c r="Q31" s="16">
        <v>0.80259999999999998</v>
      </c>
      <c r="R31" s="3"/>
      <c r="S31" s="15">
        <v>63</v>
      </c>
      <c r="T31" s="16">
        <v>0.80559999999999998</v>
      </c>
      <c r="U31" s="3"/>
      <c r="V31" s="15">
        <v>63</v>
      </c>
      <c r="W31" s="15">
        <v>0.80620000000000003</v>
      </c>
      <c r="X31" s="3"/>
    </row>
    <row r="32" spans="1:24" x14ac:dyDescent="0.25">
      <c r="A32" s="15">
        <v>64</v>
      </c>
      <c r="B32" s="16">
        <v>0.76865000000000006</v>
      </c>
      <c r="C32" s="3"/>
      <c r="D32" s="15">
        <v>64</v>
      </c>
      <c r="E32" s="16">
        <v>0.78290000000000004</v>
      </c>
      <c r="F32" s="3"/>
      <c r="G32" s="15">
        <v>64</v>
      </c>
      <c r="H32" s="39">
        <v>0.77029999999999998</v>
      </c>
      <c r="I32" s="3"/>
      <c r="J32" s="15">
        <v>64</v>
      </c>
      <c r="K32" s="16">
        <v>0.78739999999999999</v>
      </c>
      <c r="L32" s="3"/>
      <c r="M32" s="15">
        <v>64</v>
      </c>
      <c r="N32" s="16">
        <v>0.79139999999999999</v>
      </c>
      <c r="O32" s="3"/>
      <c r="P32" s="15">
        <v>64</v>
      </c>
      <c r="Q32" s="16">
        <v>0.79459999999999997</v>
      </c>
      <c r="R32" s="3"/>
      <c r="S32" s="15">
        <v>64</v>
      </c>
      <c r="T32" s="16">
        <v>0.79759999999999998</v>
      </c>
      <c r="U32" s="3"/>
      <c r="V32" s="15">
        <v>64</v>
      </c>
      <c r="W32" s="15">
        <v>0.79820000000000002</v>
      </c>
      <c r="X32" s="3"/>
    </row>
    <row r="33" spans="1:24" x14ac:dyDescent="0.25">
      <c r="A33" s="15">
        <v>65</v>
      </c>
      <c r="B33" s="16">
        <v>0.76095000000000002</v>
      </c>
      <c r="C33" s="3"/>
      <c r="D33" s="15">
        <v>65</v>
      </c>
      <c r="E33" s="16">
        <v>0.77490000000000003</v>
      </c>
      <c r="F33" s="3"/>
      <c r="G33" s="15">
        <v>65</v>
      </c>
      <c r="H33" s="39">
        <v>0.76259999999999994</v>
      </c>
      <c r="I33" s="3"/>
      <c r="J33" s="15">
        <v>65</v>
      </c>
      <c r="K33" s="16">
        <v>0.77939999999999998</v>
      </c>
      <c r="L33" s="3"/>
      <c r="M33" s="15">
        <v>65</v>
      </c>
      <c r="N33" s="16">
        <v>0.78339999999999999</v>
      </c>
      <c r="O33" s="3"/>
      <c r="P33" s="15">
        <v>65</v>
      </c>
      <c r="Q33" s="16">
        <v>0.78649999999999998</v>
      </c>
      <c r="R33" s="3"/>
      <c r="S33" s="15">
        <v>65</v>
      </c>
      <c r="T33" s="16">
        <v>0.78949999999999998</v>
      </c>
      <c r="U33" s="3"/>
      <c r="V33" s="15">
        <v>65</v>
      </c>
      <c r="W33" s="15">
        <v>0.79010000000000002</v>
      </c>
      <c r="X33" s="3"/>
    </row>
    <row r="34" spans="1:24" x14ac:dyDescent="0.25">
      <c r="A34" s="15">
        <v>66</v>
      </c>
      <c r="B34" s="16">
        <v>0.75295000000000001</v>
      </c>
      <c r="C34" s="3"/>
      <c r="D34" s="15">
        <v>66</v>
      </c>
      <c r="E34" s="16">
        <v>0.76639999999999997</v>
      </c>
      <c r="F34" s="3"/>
      <c r="G34" s="15">
        <v>66</v>
      </c>
      <c r="H34" s="39">
        <v>0.75460000000000005</v>
      </c>
      <c r="I34" s="3"/>
      <c r="J34" s="15">
        <v>66</v>
      </c>
      <c r="K34" s="16">
        <v>0.77080000000000004</v>
      </c>
      <c r="L34" s="3"/>
      <c r="M34" s="15">
        <v>66</v>
      </c>
      <c r="N34" s="16">
        <v>0.77480000000000004</v>
      </c>
      <c r="O34" s="3"/>
      <c r="P34" s="15">
        <v>66</v>
      </c>
      <c r="Q34" s="16">
        <v>0.77790000000000004</v>
      </c>
      <c r="R34" s="3"/>
      <c r="S34" s="15">
        <v>66</v>
      </c>
      <c r="T34" s="16">
        <v>0.78090000000000004</v>
      </c>
      <c r="U34" s="3"/>
      <c r="V34" s="15">
        <v>66</v>
      </c>
      <c r="W34" s="15">
        <v>0.78149999999999997</v>
      </c>
      <c r="X34" s="3"/>
    </row>
    <row r="35" spans="1:24" x14ac:dyDescent="0.25">
      <c r="A35" s="15">
        <v>67</v>
      </c>
      <c r="B35" s="16">
        <v>0.74504999999999999</v>
      </c>
      <c r="C35" s="3"/>
      <c r="D35" s="15">
        <v>67</v>
      </c>
      <c r="E35" s="16">
        <v>0.75780000000000003</v>
      </c>
      <c r="F35" s="3"/>
      <c r="G35" s="15">
        <v>67</v>
      </c>
      <c r="H35" s="39">
        <v>0.74670000000000003</v>
      </c>
      <c r="I35" s="3"/>
      <c r="J35" s="15">
        <v>67</v>
      </c>
      <c r="K35" s="16">
        <v>0.76229999999999998</v>
      </c>
      <c r="L35" s="3"/>
      <c r="M35" s="15">
        <v>67</v>
      </c>
      <c r="N35" s="16">
        <v>0.76619999999999999</v>
      </c>
      <c r="O35" s="3"/>
      <c r="P35" s="15">
        <v>67</v>
      </c>
      <c r="Q35" s="16">
        <v>0.76919999999999999</v>
      </c>
      <c r="R35" s="3"/>
      <c r="S35" s="15">
        <v>67</v>
      </c>
      <c r="T35" s="16">
        <v>0.7722</v>
      </c>
      <c r="U35" s="3"/>
      <c r="V35" s="15">
        <v>67</v>
      </c>
      <c r="W35" s="15">
        <v>0.77280000000000004</v>
      </c>
      <c r="X35" s="3"/>
    </row>
    <row r="36" spans="1:24" x14ac:dyDescent="0.25">
      <c r="A36" s="15">
        <v>68</v>
      </c>
      <c r="B36" s="16">
        <v>0.73704999999999998</v>
      </c>
      <c r="C36" s="3"/>
      <c r="D36" s="15">
        <v>68</v>
      </c>
      <c r="E36" s="16">
        <v>0.74929999999999997</v>
      </c>
      <c r="F36" s="3"/>
      <c r="G36" s="15">
        <v>68</v>
      </c>
      <c r="H36" s="39">
        <v>0.73870000000000002</v>
      </c>
      <c r="I36" s="3"/>
      <c r="J36" s="15">
        <v>68</v>
      </c>
      <c r="K36" s="16">
        <v>0.75370000000000004</v>
      </c>
      <c r="L36" s="3"/>
      <c r="M36" s="15">
        <v>68</v>
      </c>
      <c r="N36" s="16">
        <v>0.75749999999999995</v>
      </c>
      <c r="O36" s="3"/>
      <c r="P36" s="15">
        <v>68</v>
      </c>
      <c r="Q36" s="16">
        <v>0.76060000000000005</v>
      </c>
      <c r="R36" s="3"/>
      <c r="S36" s="15">
        <v>68</v>
      </c>
      <c r="T36" s="16">
        <v>0.76359999999999995</v>
      </c>
      <c r="U36" s="3"/>
      <c r="V36" s="15">
        <v>68</v>
      </c>
      <c r="W36" s="15">
        <v>0.76419999999999999</v>
      </c>
      <c r="X36" s="3"/>
    </row>
    <row r="37" spans="1:24" x14ac:dyDescent="0.25">
      <c r="A37" s="15">
        <v>69</v>
      </c>
      <c r="B37" s="16">
        <v>0.72914999999999996</v>
      </c>
      <c r="C37" s="3"/>
      <c r="D37" s="15">
        <v>69</v>
      </c>
      <c r="E37" s="16">
        <v>0.74070000000000003</v>
      </c>
      <c r="F37" s="3"/>
      <c r="G37" s="15">
        <v>69</v>
      </c>
      <c r="H37" s="39">
        <v>0.73080000000000001</v>
      </c>
      <c r="I37" s="3"/>
      <c r="J37" s="15">
        <v>69</v>
      </c>
      <c r="K37" s="16">
        <v>0.74519999999999997</v>
      </c>
      <c r="L37" s="3"/>
      <c r="M37" s="15">
        <v>69</v>
      </c>
      <c r="N37" s="16">
        <v>0.74890000000000001</v>
      </c>
      <c r="O37" s="3"/>
      <c r="P37" s="15">
        <v>69</v>
      </c>
      <c r="Q37" s="16">
        <v>0.75190000000000001</v>
      </c>
      <c r="R37" s="3"/>
      <c r="S37" s="15">
        <v>69</v>
      </c>
      <c r="T37" s="16">
        <v>0.75490000000000002</v>
      </c>
      <c r="U37" s="3"/>
      <c r="V37" s="15">
        <v>69</v>
      </c>
      <c r="W37" s="15">
        <v>0.75549999999999995</v>
      </c>
      <c r="X37" s="3"/>
    </row>
    <row r="38" spans="1:24" x14ac:dyDescent="0.25">
      <c r="A38" s="15">
        <v>70</v>
      </c>
      <c r="B38" s="16">
        <v>0.72114999999999996</v>
      </c>
      <c r="C38" s="3"/>
      <c r="D38" s="15">
        <v>70</v>
      </c>
      <c r="E38" s="16">
        <v>0.73219999999999996</v>
      </c>
      <c r="F38" s="3"/>
      <c r="G38" s="15">
        <v>70</v>
      </c>
      <c r="H38" s="39">
        <v>0.7228</v>
      </c>
      <c r="I38" s="3"/>
      <c r="J38" s="15">
        <v>70</v>
      </c>
      <c r="K38" s="16">
        <v>0.73660000000000003</v>
      </c>
      <c r="L38" s="3"/>
      <c r="M38" s="15">
        <v>70</v>
      </c>
      <c r="N38" s="16">
        <v>0.74029999999999996</v>
      </c>
      <c r="O38" s="3"/>
      <c r="P38" s="15">
        <v>70</v>
      </c>
      <c r="Q38" s="16">
        <v>0.74329999999999996</v>
      </c>
      <c r="R38" s="3"/>
      <c r="S38" s="15">
        <v>70</v>
      </c>
      <c r="T38" s="16">
        <v>0.74629999999999996</v>
      </c>
      <c r="U38" s="3"/>
      <c r="V38" s="15">
        <v>70</v>
      </c>
      <c r="W38" s="15">
        <v>0.74690000000000001</v>
      </c>
      <c r="X38" s="3"/>
    </row>
    <row r="39" spans="1:24" x14ac:dyDescent="0.25">
      <c r="A39" s="15">
        <v>71</v>
      </c>
      <c r="B39" s="16">
        <v>0.71294999999999997</v>
      </c>
      <c r="C39" s="3"/>
      <c r="D39" s="15">
        <v>71</v>
      </c>
      <c r="E39" s="16">
        <v>0.72289999999999999</v>
      </c>
      <c r="F39" s="3"/>
      <c r="G39" s="15">
        <v>71</v>
      </c>
      <c r="H39" s="39">
        <v>0.71460000000000001</v>
      </c>
      <c r="I39" s="3"/>
      <c r="J39" s="15">
        <v>71</v>
      </c>
      <c r="K39" s="16">
        <v>0.72729999999999995</v>
      </c>
      <c r="L39" s="3"/>
      <c r="M39" s="15">
        <v>71</v>
      </c>
      <c r="N39" s="16">
        <v>0.73089999999999999</v>
      </c>
      <c r="O39" s="3"/>
      <c r="P39" s="15">
        <v>71</v>
      </c>
      <c r="Q39" s="16">
        <v>0.7339</v>
      </c>
      <c r="R39" s="3"/>
      <c r="S39" s="15">
        <v>71</v>
      </c>
      <c r="T39" s="16">
        <v>0.7369</v>
      </c>
      <c r="U39" s="3"/>
      <c r="V39" s="15">
        <v>71</v>
      </c>
      <c r="W39" s="15">
        <v>0.73750000000000004</v>
      </c>
      <c r="X39" s="3"/>
    </row>
    <row r="40" spans="1:24" x14ac:dyDescent="0.25">
      <c r="A40" s="15">
        <v>72</v>
      </c>
      <c r="B40" s="16">
        <v>0.70465</v>
      </c>
      <c r="C40" s="3"/>
      <c r="D40" s="15">
        <v>72</v>
      </c>
      <c r="E40" s="16">
        <v>0.71360000000000001</v>
      </c>
      <c r="F40" s="3"/>
      <c r="G40" s="15">
        <v>72</v>
      </c>
      <c r="H40" s="39">
        <v>0.70630000000000004</v>
      </c>
      <c r="I40" s="3"/>
      <c r="J40" s="15">
        <v>72</v>
      </c>
      <c r="K40" s="16">
        <v>0.71799999999999997</v>
      </c>
      <c r="L40" s="3"/>
      <c r="M40" s="15">
        <v>72</v>
      </c>
      <c r="N40" s="16">
        <v>0.72160000000000002</v>
      </c>
      <c r="O40" s="3"/>
      <c r="P40" s="15">
        <v>72</v>
      </c>
      <c r="Q40" s="16">
        <v>0.72450000000000003</v>
      </c>
      <c r="R40" s="3"/>
      <c r="S40" s="15">
        <v>72</v>
      </c>
      <c r="T40" s="16">
        <v>0.72750000000000004</v>
      </c>
      <c r="U40" s="3"/>
      <c r="V40" s="15">
        <v>72</v>
      </c>
      <c r="W40" s="15">
        <v>0.72809999999999997</v>
      </c>
      <c r="X40" s="3"/>
    </row>
    <row r="41" spans="1:24" x14ac:dyDescent="0.25">
      <c r="A41" s="15">
        <v>73</v>
      </c>
      <c r="B41" s="16">
        <v>0.69645000000000001</v>
      </c>
      <c r="C41" s="3"/>
      <c r="D41" s="15">
        <v>73</v>
      </c>
      <c r="E41" s="16">
        <v>0.70440000000000003</v>
      </c>
      <c r="F41" s="3"/>
      <c r="G41" s="15">
        <v>73</v>
      </c>
      <c r="H41" s="39">
        <v>0.69810000000000005</v>
      </c>
      <c r="I41" s="3"/>
      <c r="J41" s="15">
        <v>73</v>
      </c>
      <c r="K41" s="16">
        <v>0.7087</v>
      </c>
      <c r="L41" s="3"/>
      <c r="M41" s="15">
        <v>73</v>
      </c>
      <c r="N41" s="16">
        <v>0.71220000000000006</v>
      </c>
      <c r="O41" s="3"/>
      <c r="P41" s="15">
        <v>73</v>
      </c>
      <c r="Q41" s="16">
        <v>0.71519999999999995</v>
      </c>
      <c r="R41" s="3"/>
      <c r="S41" s="15">
        <v>73</v>
      </c>
      <c r="T41" s="16">
        <v>0.71819999999999995</v>
      </c>
      <c r="U41" s="3"/>
      <c r="V41" s="15">
        <v>73</v>
      </c>
      <c r="W41" s="15">
        <v>0.71879999999999999</v>
      </c>
      <c r="X41" s="3"/>
    </row>
    <row r="42" spans="1:24" x14ac:dyDescent="0.25">
      <c r="A42" s="15">
        <v>74</v>
      </c>
      <c r="B42" s="16">
        <v>0.68815000000000004</v>
      </c>
      <c r="C42" s="3"/>
      <c r="D42" s="15">
        <v>74</v>
      </c>
      <c r="E42" s="16">
        <v>0.69510000000000005</v>
      </c>
      <c r="F42" s="3"/>
      <c r="G42" s="15">
        <v>74</v>
      </c>
      <c r="H42" s="39">
        <v>0.68979999999999997</v>
      </c>
      <c r="I42" s="3"/>
      <c r="J42" s="15">
        <v>74</v>
      </c>
      <c r="K42" s="16">
        <v>0.69940000000000002</v>
      </c>
      <c r="L42" s="3"/>
      <c r="M42" s="15">
        <v>74</v>
      </c>
      <c r="N42" s="16">
        <v>0.70289999999999997</v>
      </c>
      <c r="O42" s="3"/>
      <c r="P42" s="15">
        <v>74</v>
      </c>
      <c r="Q42" s="16">
        <v>0.70579999999999998</v>
      </c>
      <c r="R42" s="3"/>
      <c r="S42" s="15">
        <v>74</v>
      </c>
      <c r="T42" s="16">
        <v>0.70879999999999999</v>
      </c>
      <c r="U42" s="3"/>
      <c r="V42" s="15">
        <v>74</v>
      </c>
      <c r="W42" s="15">
        <v>0.70940000000000003</v>
      </c>
      <c r="X42" s="3"/>
    </row>
    <row r="43" spans="1:24" x14ac:dyDescent="0.25">
      <c r="A43" s="15">
        <v>75</v>
      </c>
      <c r="B43" s="16">
        <v>0.67995000000000005</v>
      </c>
      <c r="C43" s="3"/>
      <c r="D43" s="15">
        <v>75</v>
      </c>
      <c r="E43" s="16">
        <v>0.68579999999999997</v>
      </c>
      <c r="F43" s="3"/>
      <c r="G43" s="15">
        <v>75</v>
      </c>
      <c r="H43" s="39">
        <v>0.68159999999999998</v>
      </c>
      <c r="I43" s="3"/>
      <c r="J43" s="15">
        <v>75</v>
      </c>
      <c r="K43" s="16">
        <v>0.69010000000000005</v>
      </c>
      <c r="L43" s="3"/>
      <c r="M43" s="15">
        <v>75</v>
      </c>
      <c r="N43" s="16">
        <v>0.69350000000000001</v>
      </c>
      <c r="O43" s="3"/>
      <c r="P43" s="15">
        <v>75</v>
      </c>
      <c r="Q43" s="16">
        <v>0.69640000000000002</v>
      </c>
      <c r="R43" s="3"/>
      <c r="S43" s="15">
        <v>75</v>
      </c>
      <c r="T43" s="16">
        <v>0.69940000000000002</v>
      </c>
      <c r="U43" s="3"/>
      <c r="V43" s="15">
        <v>75</v>
      </c>
      <c r="W43" s="15">
        <v>0.7</v>
      </c>
      <c r="X43" s="3"/>
    </row>
    <row r="44" spans="1:24" x14ac:dyDescent="0.25">
      <c r="A44" s="15">
        <v>76</v>
      </c>
      <c r="B44" s="16">
        <v>0.67125000000000001</v>
      </c>
      <c r="C44" s="3"/>
      <c r="D44" s="15">
        <v>76</v>
      </c>
      <c r="E44" s="16">
        <v>0.67559999999999998</v>
      </c>
      <c r="F44" s="3"/>
      <c r="G44" s="15">
        <v>76</v>
      </c>
      <c r="H44" s="39">
        <v>0.67290000000000005</v>
      </c>
      <c r="I44" s="3"/>
      <c r="J44" s="15">
        <v>76</v>
      </c>
      <c r="K44" s="16">
        <v>0.67979999999999996</v>
      </c>
      <c r="L44" s="3"/>
      <c r="M44" s="15">
        <v>76</v>
      </c>
      <c r="N44" s="16">
        <v>0.68320000000000003</v>
      </c>
      <c r="O44" s="3"/>
      <c r="P44" s="15">
        <v>76</v>
      </c>
      <c r="Q44" s="16">
        <v>0.68610000000000004</v>
      </c>
      <c r="R44" s="3"/>
      <c r="S44" s="15">
        <v>76</v>
      </c>
      <c r="T44" s="16">
        <v>0.68910000000000005</v>
      </c>
      <c r="U44" s="3"/>
      <c r="V44" s="15">
        <v>76</v>
      </c>
      <c r="W44" s="15">
        <v>0.68969999999999998</v>
      </c>
      <c r="X44" s="3"/>
    </row>
    <row r="45" spans="1:24" x14ac:dyDescent="0.25">
      <c r="A45" s="15">
        <v>77</v>
      </c>
      <c r="B45" s="16">
        <v>0.66254999999999997</v>
      </c>
      <c r="C45" s="3"/>
      <c r="D45" s="15">
        <v>77</v>
      </c>
      <c r="E45" s="16">
        <v>0.6653</v>
      </c>
      <c r="F45" s="3"/>
      <c r="G45" s="15">
        <v>77</v>
      </c>
      <c r="H45" s="39">
        <v>0.66420000000000001</v>
      </c>
      <c r="I45" s="3"/>
      <c r="J45" s="15">
        <v>77</v>
      </c>
      <c r="K45" s="16">
        <v>0.66959999999999997</v>
      </c>
      <c r="L45" s="3"/>
      <c r="M45" s="15">
        <v>77</v>
      </c>
      <c r="N45" s="16">
        <v>0.67290000000000005</v>
      </c>
      <c r="O45" s="3"/>
      <c r="P45" s="15">
        <v>77</v>
      </c>
      <c r="Q45" s="16">
        <v>0.67569999999999997</v>
      </c>
      <c r="R45" s="3"/>
      <c r="S45" s="15">
        <v>77</v>
      </c>
      <c r="T45" s="16">
        <v>0.67869999999999997</v>
      </c>
      <c r="U45" s="3"/>
      <c r="V45" s="15">
        <v>77</v>
      </c>
      <c r="W45" s="15">
        <v>0.67930000000000001</v>
      </c>
      <c r="X45" s="3"/>
    </row>
    <row r="46" spans="1:24" x14ac:dyDescent="0.25">
      <c r="A46" s="15">
        <v>78</v>
      </c>
      <c r="B46" s="16">
        <v>0.65395000000000003</v>
      </c>
      <c r="C46" s="3"/>
      <c r="D46" s="15">
        <v>78</v>
      </c>
      <c r="E46" s="16">
        <v>0.65510000000000002</v>
      </c>
      <c r="F46" s="3"/>
      <c r="G46" s="15">
        <v>78</v>
      </c>
      <c r="H46" s="39">
        <v>0.65559999999999996</v>
      </c>
      <c r="I46" s="3"/>
      <c r="J46" s="15">
        <v>78</v>
      </c>
      <c r="K46" s="16">
        <v>0.6593</v>
      </c>
      <c r="L46" s="3"/>
      <c r="M46" s="15">
        <v>78</v>
      </c>
      <c r="N46" s="16">
        <v>0.66249999999999998</v>
      </c>
      <c r="O46" s="3"/>
      <c r="P46" s="15">
        <v>78</v>
      </c>
      <c r="Q46" s="16">
        <v>0.66539999999999999</v>
      </c>
      <c r="R46" s="3"/>
      <c r="S46" s="15">
        <v>78</v>
      </c>
      <c r="T46" s="16">
        <v>0.66839999999999999</v>
      </c>
      <c r="U46" s="3"/>
      <c r="V46" s="15">
        <v>78</v>
      </c>
      <c r="W46" s="15">
        <v>0.66900000000000004</v>
      </c>
      <c r="X46" s="3"/>
    </row>
    <row r="47" spans="1:24" x14ac:dyDescent="0.25">
      <c r="A47" s="15">
        <v>79</v>
      </c>
      <c r="B47" s="16">
        <v>0.64524999999999999</v>
      </c>
      <c r="C47" s="3"/>
      <c r="D47" s="15">
        <v>79</v>
      </c>
      <c r="E47" s="16">
        <v>0.64480000000000004</v>
      </c>
      <c r="F47" s="3"/>
      <c r="G47" s="15">
        <v>79</v>
      </c>
      <c r="H47" s="39">
        <v>0.64690000000000003</v>
      </c>
      <c r="I47" s="3"/>
      <c r="J47" s="15">
        <v>79</v>
      </c>
      <c r="K47" s="16">
        <v>0.64910000000000001</v>
      </c>
      <c r="L47" s="3"/>
      <c r="M47" s="15">
        <v>79</v>
      </c>
      <c r="N47" s="16">
        <v>0.6522</v>
      </c>
      <c r="O47" s="3"/>
      <c r="P47" s="15">
        <v>79</v>
      </c>
      <c r="Q47" s="16">
        <v>0.65500000000000003</v>
      </c>
      <c r="R47" s="3"/>
      <c r="S47" s="15">
        <v>79</v>
      </c>
      <c r="T47" s="16">
        <v>0.65800000000000003</v>
      </c>
      <c r="U47" s="3"/>
      <c r="V47" s="15">
        <v>79</v>
      </c>
      <c r="W47" s="15">
        <v>0.65859999999999996</v>
      </c>
      <c r="X47" s="3"/>
    </row>
    <row r="48" spans="1:24" x14ac:dyDescent="0.25">
      <c r="A48" s="15">
        <v>80</v>
      </c>
      <c r="B48" s="16">
        <v>0.63654999999999995</v>
      </c>
      <c r="C48" s="3"/>
      <c r="D48" s="15">
        <v>80</v>
      </c>
      <c r="E48" s="16">
        <v>0.63460000000000005</v>
      </c>
      <c r="F48" s="3"/>
      <c r="G48" s="15">
        <v>80</v>
      </c>
      <c r="H48" s="39">
        <v>0.63819999999999999</v>
      </c>
      <c r="I48" s="3"/>
      <c r="J48" s="15">
        <v>80</v>
      </c>
      <c r="K48" s="16">
        <v>0.63880000000000003</v>
      </c>
      <c r="L48" s="3"/>
      <c r="M48" s="15">
        <v>80</v>
      </c>
      <c r="N48" s="16">
        <v>0.64190000000000003</v>
      </c>
      <c r="O48" s="3"/>
      <c r="P48" s="15">
        <v>80</v>
      </c>
      <c r="Q48" s="16">
        <v>0.64470000000000005</v>
      </c>
      <c r="R48" s="3"/>
      <c r="S48" s="15">
        <v>80</v>
      </c>
      <c r="T48" s="16">
        <v>0.64770000000000005</v>
      </c>
      <c r="U48" s="3"/>
      <c r="V48" s="15">
        <v>80</v>
      </c>
      <c r="W48" s="15">
        <v>0.64829999999999999</v>
      </c>
      <c r="X48" s="3"/>
    </row>
    <row r="49" spans="1:24" x14ac:dyDescent="0.25">
      <c r="A49" s="15">
        <v>81</v>
      </c>
      <c r="B49" s="16">
        <v>0.62714999999999999</v>
      </c>
      <c r="C49" s="3"/>
      <c r="D49" s="15">
        <v>81</v>
      </c>
      <c r="E49" s="16">
        <v>0.623</v>
      </c>
      <c r="F49" s="3"/>
      <c r="G49" s="15">
        <v>81</v>
      </c>
      <c r="H49" s="39">
        <v>0.62880000000000003</v>
      </c>
      <c r="I49" s="3"/>
      <c r="J49" s="15">
        <v>81</v>
      </c>
      <c r="K49" s="16">
        <v>0.62719999999999998</v>
      </c>
      <c r="L49" s="3"/>
      <c r="M49" s="15">
        <v>81</v>
      </c>
      <c r="N49" s="16">
        <v>0.63019999999999998</v>
      </c>
      <c r="O49" s="3"/>
      <c r="P49" s="15">
        <v>81</v>
      </c>
      <c r="Q49" s="16">
        <v>0.63300000000000001</v>
      </c>
      <c r="R49" s="3"/>
      <c r="S49" s="15">
        <v>81</v>
      </c>
      <c r="T49" s="16">
        <v>0.63600000000000001</v>
      </c>
      <c r="U49" s="3"/>
      <c r="V49" s="15">
        <v>81</v>
      </c>
      <c r="W49" s="15">
        <v>0.63660000000000005</v>
      </c>
      <c r="X49" s="3"/>
    </row>
    <row r="50" spans="1:24" x14ac:dyDescent="0.25">
      <c r="A50" s="15">
        <v>82</v>
      </c>
      <c r="B50" s="16">
        <v>0.61765000000000003</v>
      </c>
      <c r="C50" s="3"/>
      <c r="D50" s="15">
        <v>82</v>
      </c>
      <c r="E50" s="16">
        <v>0.61140000000000005</v>
      </c>
      <c r="F50" s="3"/>
      <c r="G50" s="15">
        <v>82</v>
      </c>
      <c r="H50" s="39">
        <v>0.61929999999999996</v>
      </c>
      <c r="I50" s="3"/>
      <c r="J50" s="15">
        <v>82</v>
      </c>
      <c r="K50" s="16">
        <v>0.61560000000000004</v>
      </c>
      <c r="L50" s="3"/>
      <c r="M50" s="15">
        <v>82</v>
      </c>
      <c r="N50" s="16">
        <v>0.61850000000000005</v>
      </c>
      <c r="O50" s="3"/>
      <c r="P50" s="15">
        <v>82</v>
      </c>
      <c r="Q50" s="16">
        <v>0.62129999999999996</v>
      </c>
      <c r="R50" s="3"/>
      <c r="S50" s="15">
        <v>82</v>
      </c>
      <c r="T50" s="16">
        <v>0.62429999999999997</v>
      </c>
      <c r="U50" s="3"/>
      <c r="V50" s="15">
        <v>82</v>
      </c>
      <c r="W50" s="15">
        <v>0.62490000000000001</v>
      </c>
      <c r="X50" s="3"/>
    </row>
    <row r="51" spans="1:24" x14ac:dyDescent="0.25">
      <c r="A51" s="15">
        <v>83</v>
      </c>
      <c r="B51" s="16">
        <v>0.60824999999999996</v>
      </c>
      <c r="C51" s="3"/>
      <c r="D51" s="15">
        <v>83</v>
      </c>
      <c r="E51" s="16">
        <v>0.5998</v>
      </c>
      <c r="F51" s="3"/>
      <c r="G51" s="15">
        <v>83</v>
      </c>
      <c r="H51" s="39">
        <v>0.6099</v>
      </c>
      <c r="I51" s="3"/>
      <c r="J51" s="15">
        <v>83</v>
      </c>
      <c r="K51" s="16">
        <v>0.60389999999999999</v>
      </c>
      <c r="L51" s="3"/>
      <c r="M51" s="15">
        <v>83</v>
      </c>
      <c r="N51" s="16">
        <v>0.6069</v>
      </c>
      <c r="O51" s="3"/>
      <c r="P51" s="15">
        <v>83</v>
      </c>
      <c r="Q51" s="16">
        <v>0.60960000000000003</v>
      </c>
      <c r="R51" s="3"/>
      <c r="S51" s="15">
        <v>83</v>
      </c>
      <c r="T51" s="16">
        <v>0.61260000000000003</v>
      </c>
      <c r="U51" s="3"/>
      <c r="V51" s="15">
        <v>83</v>
      </c>
      <c r="W51" s="15">
        <v>0.61319999999999997</v>
      </c>
      <c r="X51" s="3"/>
    </row>
    <row r="52" spans="1:24" x14ac:dyDescent="0.25">
      <c r="A52" s="15">
        <v>84</v>
      </c>
      <c r="B52" s="16">
        <v>0.59875</v>
      </c>
      <c r="C52" s="3"/>
      <c r="D52" s="15">
        <v>84</v>
      </c>
      <c r="E52" s="16">
        <v>0.58819999999999995</v>
      </c>
      <c r="F52" s="3"/>
      <c r="G52" s="15">
        <v>84</v>
      </c>
      <c r="H52" s="39">
        <v>0.60040000000000004</v>
      </c>
      <c r="I52" s="3"/>
      <c r="J52" s="15">
        <v>84</v>
      </c>
      <c r="K52" s="16">
        <v>0.59230000000000005</v>
      </c>
      <c r="L52" s="3"/>
      <c r="M52" s="15">
        <v>84</v>
      </c>
      <c r="N52" s="16">
        <v>0.59519999999999995</v>
      </c>
      <c r="O52" s="3"/>
      <c r="P52" s="15">
        <v>84</v>
      </c>
      <c r="Q52" s="16">
        <v>0.59789999999999999</v>
      </c>
      <c r="R52" s="3"/>
      <c r="S52" s="15">
        <v>84</v>
      </c>
      <c r="T52" s="16">
        <v>0.60089999999999999</v>
      </c>
      <c r="U52" s="3"/>
      <c r="V52" s="15">
        <v>84</v>
      </c>
      <c r="W52" s="15">
        <v>0.60150000000000003</v>
      </c>
      <c r="X52" s="3"/>
    </row>
    <row r="53" spans="1:24" x14ac:dyDescent="0.25">
      <c r="A53" s="15">
        <v>85</v>
      </c>
      <c r="B53" s="16">
        <v>0.58935000000000004</v>
      </c>
      <c r="C53" s="3"/>
      <c r="D53" s="15">
        <v>85</v>
      </c>
      <c r="E53" s="16">
        <v>0.5766</v>
      </c>
      <c r="F53" s="3"/>
      <c r="G53" s="15">
        <v>85</v>
      </c>
      <c r="H53" s="39">
        <v>0.59099999999999997</v>
      </c>
      <c r="I53" s="3"/>
      <c r="J53" s="15">
        <v>85</v>
      </c>
      <c r="K53" s="16">
        <v>0.58069999999999999</v>
      </c>
      <c r="L53" s="3"/>
      <c r="M53" s="15">
        <v>85</v>
      </c>
      <c r="N53" s="16">
        <v>0.58350000000000002</v>
      </c>
      <c r="O53" s="3"/>
      <c r="P53" s="15">
        <v>85</v>
      </c>
      <c r="Q53" s="16">
        <v>0.58620000000000005</v>
      </c>
      <c r="R53" s="3"/>
      <c r="S53" s="15">
        <v>85</v>
      </c>
      <c r="T53" s="16">
        <v>0.58919999999999995</v>
      </c>
      <c r="U53" s="3"/>
      <c r="V53" s="15">
        <v>85</v>
      </c>
      <c r="W53" s="15">
        <v>0.58979999999999999</v>
      </c>
      <c r="X53" s="3"/>
    </row>
    <row r="54" spans="1:24" x14ac:dyDescent="0.25">
      <c r="A54" s="15">
        <v>86</v>
      </c>
      <c r="B54" s="16">
        <v>0.57855000000000001</v>
      </c>
      <c r="C54" s="3"/>
      <c r="D54" s="15">
        <v>86</v>
      </c>
      <c r="E54" s="16">
        <v>0.56269999999999998</v>
      </c>
      <c r="F54" s="3"/>
      <c r="G54" s="15">
        <v>86</v>
      </c>
      <c r="H54" s="39">
        <v>0.58020000000000005</v>
      </c>
      <c r="I54" s="3"/>
      <c r="J54" s="15">
        <v>86</v>
      </c>
      <c r="K54" s="16">
        <v>0.56679999999999997</v>
      </c>
      <c r="L54" s="3"/>
      <c r="M54" s="15">
        <v>86</v>
      </c>
      <c r="N54" s="16">
        <v>0.56950000000000001</v>
      </c>
      <c r="O54" s="3"/>
      <c r="P54" s="15">
        <v>86</v>
      </c>
      <c r="Q54" s="16">
        <v>0.57220000000000004</v>
      </c>
      <c r="R54" s="3"/>
      <c r="S54" s="15">
        <v>86</v>
      </c>
      <c r="T54" s="16">
        <v>0.57520000000000004</v>
      </c>
      <c r="U54" s="3"/>
      <c r="V54" s="15">
        <v>86</v>
      </c>
      <c r="W54" s="15">
        <v>0.57579999999999998</v>
      </c>
      <c r="X54" s="3"/>
    </row>
    <row r="55" spans="1:24" x14ac:dyDescent="0.25">
      <c r="A55" s="15">
        <v>87</v>
      </c>
      <c r="B55" s="16">
        <v>0.56764999999999999</v>
      </c>
      <c r="C55" s="3"/>
      <c r="D55" s="15">
        <v>87</v>
      </c>
      <c r="E55" s="16">
        <v>0.54879999999999995</v>
      </c>
      <c r="F55" s="3"/>
      <c r="G55" s="15">
        <v>87</v>
      </c>
      <c r="H55" s="39">
        <v>0.56930000000000003</v>
      </c>
      <c r="I55" s="3"/>
      <c r="J55" s="15">
        <v>87</v>
      </c>
      <c r="K55" s="16">
        <v>0.55289999999999995</v>
      </c>
      <c r="L55" s="3"/>
      <c r="M55" s="15">
        <v>87</v>
      </c>
      <c r="N55" s="16">
        <v>0.55549999999999999</v>
      </c>
      <c r="O55" s="3"/>
      <c r="P55" s="15">
        <v>87</v>
      </c>
      <c r="Q55" s="16">
        <v>0.55820000000000003</v>
      </c>
      <c r="R55" s="3"/>
      <c r="S55" s="15">
        <v>87</v>
      </c>
      <c r="T55" s="16">
        <v>0.56120000000000003</v>
      </c>
      <c r="U55" s="3"/>
      <c r="V55" s="15">
        <v>87</v>
      </c>
      <c r="W55" s="15">
        <v>0.56179999999999997</v>
      </c>
      <c r="X55" s="3"/>
    </row>
    <row r="56" spans="1:24" x14ac:dyDescent="0.25">
      <c r="A56" s="15">
        <v>88</v>
      </c>
      <c r="B56" s="16">
        <v>0.55685000000000007</v>
      </c>
      <c r="C56" s="3"/>
      <c r="D56" s="15">
        <v>88</v>
      </c>
      <c r="E56" s="16">
        <v>0.53490000000000004</v>
      </c>
      <c r="F56" s="3"/>
      <c r="G56" s="15">
        <v>88</v>
      </c>
      <c r="H56" s="39">
        <v>0.5585</v>
      </c>
      <c r="I56" s="3"/>
      <c r="J56" s="15">
        <v>88</v>
      </c>
      <c r="K56" s="16">
        <v>0.53890000000000005</v>
      </c>
      <c r="L56" s="3"/>
      <c r="M56" s="15">
        <v>88</v>
      </c>
      <c r="N56" s="16">
        <v>0.54159999999999997</v>
      </c>
      <c r="O56" s="3"/>
      <c r="P56" s="15">
        <v>88</v>
      </c>
      <c r="Q56" s="16">
        <v>0.54420000000000002</v>
      </c>
      <c r="R56" s="3"/>
      <c r="S56" s="15">
        <v>88</v>
      </c>
      <c r="T56" s="16">
        <v>0.54720000000000002</v>
      </c>
      <c r="U56" s="3"/>
      <c r="V56" s="15">
        <v>88</v>
      </c>
      <c r="W56" s="15">
        <v>0.54779999999999995</v>
      </c>
      <c r="X56" s="3"/>
    </row>
    <row r="57" spans="1:24" x14ac:dyDescent="0.25">
      <c r="A57" s="15">
        <v>89</v>
      </c>
      <c r="B57" s="16">
        <v>0.54594999999999994</v>
      </c>
      <c r="C57" s="3"/>
      <c r="D57" s="15">
        <v>89</v>
      </c>
      <c r="E57" s="16">
        <v>0.52100000000000002</v>
      </c>
      <c r="F57" s="3"/>
      <c r="G57" s="15">
        <v>89</v>
      </c>
      <c r="H57" s="39">
        <v>0.54759999999999998</v>
      </c>
      <c r="I57" s="3"/>
      <c r="J57" s="15">
        <v>89</v>
      </c>
      <c r="K57" s="16">
        <v>0.52500000000000002</v>
      </c>
      <c r="L57" s="3"/>
      <c r="M57" s="15">
        <v>89</v>
      </c>
      <c r="N57" s="16">
        <v>0.52759999999999996</v>
      </c>
      <c r="O57" s="3"/>
      <c r="P57" s="15">
        <v>89</v>
      </c>
      <c r="Q57" s="16">
        <v>0.5302</v>
      </c>
      <c r="R57" s="3"/>
      <c r="S57" s="15">
        <v>89</v>
      </c>
      <c r="T57" s="16">
        <v>0.53320000000000001</v>
      </c>
      <c r="U57" s="3"/>
      <c r="V57" s="15">
        <v>89</v>
      </c>
      <c r="W57" s="15">
        <v>0.53380000000000005</v>
      </c>
      <c r="X57" s="3"/>
    </row>
    <row r="58" spans="1:24" x14ac:dyDescent="0.25">
      <c r="A58" s="15">
        <v>90</v>
      </c>
      <c r="B58" s="16">
        <v>0.53515000000000001</v>
      </c>
      <c r="C58" s="3"/>
      <c r="D58" s="15">
        <v>90</v>
      </c>
      <c r="E58" s="16">
        <v>0.5071</v>
      </c>
      <c r="F58" s="3"/>
      <c r="G58" s="15">
        <v>90</v>
      </c>
      <c r="H58" s="39">
        <v>0.53680000000000005</v>
      </c>
      <c r="I58" s="3"/>
      <c r="J58" s="15">
        <v>90</v>
      </c>
      <c r="K58" s="16">
        <v>0.5111</v>
      </c>
      <c r="L58" s="3"/>
      <c r="M58" s="15">
        <v>90</v>
      </c>
      <c r="N58" s="16">
        <v>0.51359999999999995</v>
      </c>
      <c r="O58" s="3"/>
      <c r="P58" s="15">
        <v>90</v>
      </c>
      <c r="Q58" s="16">
        <v>0.51619999999999999</v>
      </c>
      <c r="R58" s="3"/>
      <c r="S58" s="15">
        <v>90</v>
      </c>
      <c r="T58" s="16">
        <v>0.51919999999999999</v>
      </c>
      <c r="U58" s="3"/>
      <c r="V58" s="15">
        <v>90</v>
      </c>
      <c r="W58" s="15">
        <v>0.51980000000000004</v>
      </c>
      <c r="X58" s="3"/>
    </row>
    <row r="59" spans="1:24" x14ac:dyDescent="0.25">
      <c r="A59" s="15">
        <v>91</v>
      </c>
      <c r="B59" s="16">
        <v>0.52164999999999995</v>
      </c>
      <c r="C59" s="3"/>
      <c r="D59" s="15">
        <v>91</v>
      </c>
      <c r="E59" s="16">
        <v>0.48830000000000001</v>
      </c>
      <c r="F59" s="3"/>
      <c r="G59" s="15">
        <v>91</v>
      </c>
      <c r="H59" s="39">
        <v>0.52329999999999999</v>
      </c>
      <c r="I59" s="3"/>
      <c r="J59" s="15">
        <v>91</v>
      </c>
      <c r="K59" s="16">
        <v>0.49230000000000002</v>
      </c>
      <c r="L59" s="3"/>
      <c r="M59" s="15">
        <v>91</v>
      </c>
      <c r="N59" s="16">
        <v>0.49480000000000002</v>
      </c>
      <c r="O59" s="3"/>
      <c r="P59" s="15">
        <v>91</v>
      </c>
      <c r="Q59" s="16">
        <v>0.49730000000000002</v>
      </c>
      <c r="R59" s="3"/>
      <c r="S59" s="15">
        <v>91</v>
      </c>
      <c r="T59" s="16">
        <v>0.50029999999999997</v>
      </c>
      <c r="U59" s="3"/>
      <c r="V59" s="15">
        <v>91</v>
      </c>
      <c r="W59" s="15">
        <v>0.50090000000000001</v>
      </c>
      <c r="X59" s="3"/>
    </row>
    <row r="60" spans="1:24" x14ac:dyDescent="0.25">
      <c r="A60" s="15">
        <v>92</v>
      </c>
      <c r="B60" s="16">
        <v>0.50814999999999999</v>
      </c>
      <c r="C60" s="3"/>
      <c r="D60" s="15">
        <v>92</v>
      </c>
      <c r="E60" s="16">
        <v>0.46960000000000002</v>
      </c>
      <c r="F60" s="3"/>
      <c r="G60" s="15">
        <v>92</v>
      </c>
      <c r="H60" s="39">
        <v>0.50980000000000003</v>
      </c>
      <c r="I60" s="3"/>
      <c r="J60" s="15">
        <v>92</v>
      </c>
      <c r="K60" s="16">
        <v>0.47349999999999998</v>
      </c>
      <c r="L60" s="3"/>
      <c r="M60" s="15">
        <v>92</v>
      </c>
      <c r="N60" s="16">
        <v>0.47589999999999999</v>
      </c>
      <c r="O60" s="3"/>
      <c r="P60" s="15">
        <v>92</v>
      </c>
      <c r="Q60" s="16">
        <v>0.47849999999999998</v>
      </c>
      <c r="R60" s="3"/>
      <c r="S60" s="15">
        <v>92</v>
      </c>
      <c r="T60" s="16">
        <v>0.48149999999999998</v>
      </c>
      <c r="U60" s="3"/>
      <c r="V60" s="15">
        <v>92</v>
      </c>
      <c r="W60" s="15">
        <v>0.48209999999999997</v>
      </c>
      <c r="X60" s="3"/>
    </row>
    <row r="61" spans="1:24" x14ac:dyDescent="0.25">
      <c r="A61" s="15">
        <v>93</v>
      </c>
      <c r="B61" s="16">
        <v>0.49454999999999999</v>
      </c>
      <c r="C61" s="3"/>
      <c r="D61" s="15">
        <v>93</v>
      </c>
      <c r="E61" s="16">
        <v>0.45079999999999998</v>
      </c>
      <c r="F61" s="3"/>
      <c r="G61" s="15">
        <v>93</v>
      </c>
      <c r="H61" s="39">
        <v>0.49619999999999997</v>
      </c>
      <c r="I61" s="3"/>
      <c r="J61" s="15">
        <v>93</v>
      </c>
      <c r="K61" s="16">
        <v>0.45479999999999998</v>
      </c>
      <c r="L61" s="3"/>
      <c r="M61" s="15">
        <v>93</v>
      </c>
      <c r="N61" s="16">
        <v>0.45710000000000001</v>
      </c>
      <c r="O61" s="3"/>
      <c r="P61" s="15">
        <v>93</v>
      </c>
      <c r="Q61" s="16">
        <v>0.45960000000000001</v>
      </c>
      <c r="R61" s="3"/>
      <c r="S61" s="15">
        <v>93</v>
      </c>
      <c r="T61" s="16">
        <v>0.46260000000000001</v>
      </c>
      <c r="U61" s="3"/>
      <c r="V61" s="15">
        <v>93</v>
      </c>
      <c r="W61" s="15">
        <v>0.4632</v>
      </c>
      <c r="X61" s="3"/>
    </row>
    <row r="62" spans="1:24" x14ac:dyDescent="0.25">
      <c r="A62" s="15">
        <v>94</v>
      </c>
      <c r="B62" s="16">
        <v>0.48104999999999998</v>
      </c>
      <c r="C62" s="3"/>
      <c r="D62" s="15">
        <v>94</v>
      </c>
      <c r="E62" s="16">
        <v>0.43209999999999998</v>
      </c>
      <c r="F62" s="3"/>
      <c r="G62" s="15">
        <v>94</v>
      </c>
      <c r="H62" s="39">
        <v>0.48270000000000002</v>
      </c>
      <c r="I62" s="3"/>
      <c r="J62" s="15">
        <v>94</v>
      </c>
      <c r="K62" s="16">
        <v>0.436</v>
      </c>
      <c r="L62" s="3"/>
      <c r="M62" s="15">
        <v>94</v>
      </c>
      <c r="N62" s="16">
        <v>0.43819999999999998</v>
      </c>
      <c r="O62" s="3"/>
      <c r="P62" s="15">
        <v>94</v>
      </c>
      <c r="Q62" s="16">
        <v>0.44080000000000003</v>
      </c>
      <c r="R62" s="3"/>
      <c r="S62" s="15">
        <v>94</v>
      </c>
      <c r="T62" s="16">
        <v>0.44379999999999997</v>
      </c>
      <c r="U62" s="3"/>
      <c r="V62" s="15">
        <v>94</v>
      </c>
      <c r="W62" s="15">
        <v>0.44440000000000002</v>
      </c>
      <c r="X62" s="3"/>
    </row>
    <row r="63" spans="1:24" x14ac:dyDescent="0.25">
      <c r="A63" s="15">
        <v>95</v>
      </c>
      <c r="B63" s="16">
        <v>0.46755000000000002</v>
      </c>
      <c r="C63" s="3"/>
      <c r="D63" s="15">
        <v>95</v>
      </c>
      <c r="E63" s="16">
        <v>0.4133</v>
      </c>
      <c r="F63" s="3"/>
      <c r="G63" s="15">
        <v>95</v>
      </c>
      <c r="H63" s="39">
        <v>0.46920000000000001</v>
      </c>
      <c r="I63" s="3"/>
      <c r="J63" s="15">
        <v>95</v>
      </c>
      <c r="K63" s="16">
        <v>0.41720000000000002</v>
      </c>
      <c r="L63" s="3"/>
      <c r="M63" s="15">
        <v>95</v>
      </c>
      <c r="N63" s="16">
        <v>0.4194</v>
      </c>
      <c r="O63" s="3"/>
      <c r="P63" s="15">
        <v>95</v>
      </c>
      <c r="Q63" s="16">
        <v>0.4219</v>
      </c>
      <c r="R63" s="3"/>
      <c r="S63" s="15">
        <v>95</v>
      </c>
      <c r="T63" s="16">
        <v>0.4249</v>
      </c>
      <c r="U63" s="3"/>
      <c r="V63" s="15">
        <v>95</v>
      </c>
      <c r="W63" s="15">
        <v>0.42549999999999999</v>
      </c>
      <c r="X63" s="3"/>
    </row>
    <row r="64" spans="1:24" x14ac:dyDescent="0.25">
      <c r="A64" s="15">
        <v>96</v>
      </c>
      <c r="B64" s="16">
        <v>0.44874999999999998</v>
      </c>
      <c r="C64" s="3"/>
      <c r="D64" s="15">
        <v>96</v>
      </c>
      <c r="E64" s="16">
        <v>0.38229999999999997</v>
      </c>
      <c r="F64" s="3"/>
      <c r="G64" s="15">
        <v>96</v>
      </c>
      <c r="H64" s="39">
        <v>0.45040000000000002</v>
      </c>
      <c r="I64" s="3"/>
      <c r="J64" s="15">
        <v>96</v>
      </c>
      <c r="K64" s="16">
        <v>0.3861</v>
      </c>
      <c r="L64" s="3"/>
      <c r="M64" s="15">
        <v>96</v>
      </c>
      <c r="N64" s="16">
        <v>0.38829999999999998</v>
      </c>
      <c r="O64" s="3"/>
      <c r="P64" s="15">
        <v>96</v>
      </c>
      <c r="Q64" s="16">
        <v>0.39090000000000003</v>
      </c>
      <c r="R64" s="3"/>
      <c r="S64" s="15">
        <v>96</v>
      </c>
      <c r="T64" s="16">
        <v>0.39379999999999998</v>
      </c>
      <c r="U64" s="3"/>
      <c r="V64" s="15">
        <v>96</v>
      </c>
      <c r="W64" s="15">
        <v>0.39439999999999997</v>
      </c>
      <c r="X64" s="3"/>
    </row>
    <row r="65" spans="1:24" x14ac:dyDescent="0.25">
      <c r="A65" s="15">
        <v>97</v>
      </c>
      <c r="B65" s="16">
        <v>0.43005000000000004</v>
      </c>
      <c r="C65" s="3"/>
      <c r="D65" s="15">
        <v>97</v>
      </c>
      <c r="E65" s="16">
        <v>0.35120000000000001</v>
      </c>
      <c r="F65" s="3"/>
      <c r="G65" s="15">
        <v>97</v>
      </c>
      <c r="H65" s="39">
        <v>0.43169999999999997</v>
      </c>
      <c r="I65" s="3"/>
      <c r="J65" s="15">
        <v>97</v>
      </c>
      <c r="K65" s="16">
        <v>0.35510000000000003</v>
      </c>
      <c r="L65" s="3"/>
      <c r="M65" s="15">
        <v>97</v>
      </c>
      <c r="N65" s="16">
        <v>0.35720000000000002</v>
      </c>
      <c r="O65" s="3"/>
      <c r="P65" s="15">
        <v>97</v>
      </c>
      <c r="Q65" s="16">
        <v>0.3599</v>
      </c>
      <c r="R65" s="3"/>
      <c r="S65" s="15">
        <v>97</v>
      </c>
      <c r="T65" s="16">
        <v>0.36259999999999998</v>
      </c>
      <c r="U65" s="3"/>
      <c r="V65" s="15">
        <v>97</v>
      </c>
      <c r="W65" s="15">
        <v>0.36320000000000002</v>
      </c>
      <c r="X65" s="3"/>
    </row>
    <row r="66" spans="1:24" x14ac:dyDescent="0.25">
      <c r="A66" s="15">
        <v>98</v>
      </c>
      <c r="B66" s="16">
        <v>0.41125</v>
      </c>
      <c r="C66" s="3"/>
      <c r="D66" s="15">
        <v>98</v>
      </c>
      <c r="E66" s="16">
        <v>0.32019999999999998</v>
      </c>
      <c r="F66" s="3"/>
      <c r="G66" s="15">
        <v>98</v>
      </c>
      <c r="H66" s="39">
        <v>0.41289999999999999</v>
      </c>
      <c r="I66" s="3"/>
      <c r="J66" s="15">
        <v>98</v>
      </c>
      <c r="K66" s="16">
        <v>0.32400000000000001</v>
      </c>
      <c r="L66" s="3"/>
      <c r="M66" s="15">
        <v>98</v>
      </c>
      <c r="N66" s="16">
        <v>0.32600000000000001</v>
      </c>
      <c r="O66" s="3"/>
      <c r="P66" s="15">
        <v>98</v>
      </c>
      <c r="Q66" s="16">
        <v>0.32890000000000003</v>
      </c>
      <c r="R66" s="3"/>
      <c r="S66" s="15">
        <v>98</v>
      </c>
      <c r="T66" s="16">
        <v>0.33150000000000002</v>
      </c>
      <c r="U66" s="3"/>
      <c r="V66" s="15">
        <v>98</v>
      </c>
      <c r="W66" s="15">
        <v>0.33210000000000001</v>
      </c>
      <c r="X66" s="3"/>
    </row>
    <row r="67" spans="1:24" x14ac:dyDescent="0.25">
      <c r="A67" s="15">
        <v>99</v>
      </c>
      <c r="B67" s="16">
        <v>0.39255000000000001</v>
      </c>
      <c r="C67" s="3"/>
      <c r="D67" s="15">
        <v>99</v>
      </c>
      <c r="E67" s="16">
        <v>0.28910000000000002</v>
      </c>
      <c r="F67" s="3"/>
      <c r="G67" s="15">
        <v>99</v>
      </c>
      <c r="H67" s="39">
        <v>0.39419999999999999</v>
      </c>
      <c r="I67" s="3"/>
      <c r="J67" s="15">
        <v>99</v>
      </c>
      <c r="K67" s="16">
        <v>0.29299999999999998</v>
      </c>
      <c r="L67" s="3"/>
      <c r="M67" s="15">
        <v>99</v>
      </c>
      <c r="N67" s="16">
        <v>0.2949</v>
      </c>
      <c r="O67" s="3"/>
      <c r="P67" s="15">
        <v>99</v>
      </c>
      <c r="Q67" s="16">
        <v>0.2979</v>
      </c>
      <c r="R67" s="3"/>
      <c r="S67" s="15">
        <v>99</v>
      </c>
      <c r="T67" s="16">
        <v>0.30030000000000001</v>
      </c>
      <c r="U67" s="3"/>
      <c r="V67" s="15">
        <v>99</v>
      </c>
      <c r="W67" s="15">
        <v>0.3009</v>
      </c>
      <c r="X67" s="3"/>
    </row>
    <row r="68" spans="1:24" x14ac:dyDescent="0.25">
      <c r="A68" s="15">
        <v>100</v>
      </c>
      <c r="B68" s="16">
        <v>0.37375000000000003</v>
      </c>
      <c r="C68" s="3"/>
      <c r="D68" s="15">
        <v>100</v>
      </c>
      <c r="E68" s="16">
        <v>0.2581</v>
      </c>
      <c r="F68" s="3"/>
      <c r="G68" s="15">
        <v>100</v>
      </c>
      <c r="H68" s="39">
        <v>0.37540000000000001</v>
      </c>
      <c r="I68" s="3"/>
      <c r="J68" s="15">
        <v>100</v>
      </c>
      <c r="K68" s="16">
        <v>0.26190000000000002</v>
      </c>
      <c r="L68" s="3"/>
      <c r="M68" s="15">
        <v>100</v>
      </c>
      <c r="N68" s="16">
        <v>0.26379999999999998</v>
      </c>
      <c r="O68" s="3"/>
      <c r="P68" s="15">
        <v>100</v>
      </c>
      <c r="Q68" s="16">
        <v>0.26690000000000003</v>
      </c>
      <c r="R68" s="3"/>
      <c r="S68" s="15">
        <v>100</v>
      </c>
      <c r="T68" s="16">
        <v>0.26919999999999999</v>
      </c>
      <c r="U68" s="3"/>
      <c r="V68" s="15">
        <v>100</v>
      </c>
      <c r="W68" s="15">
        <v>0.26979999999999998</v>
      </c>
      <c r="X68" s="3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opLeftCell="A88" workbookViewId="0">
      <selection activeCell="A98" sqref="A98:XFD111"/>
    </sheetView>
  </sheetViews>
  <sheetFormatPr defaultRowHeight="15" x14ac:dyDescent="0.25"/>
  <cols>
    <col min="1" max="1" width="23.28515625" customWidth="1"/>
    <col min="2" max="2" width="15.42578125" style="22" customWidth="1"/>
    <col min="3" max="3" width="9.140625" style="22"/>
    <col min="4" max="4" width="9.140625" style="24"/>
    <col min="5" max="5" width="27" style="22" customWidth="1"/>
  </cols>
  <sheetData>
    <row r="1" spans="1:5" x14ac:dyDescent="0.25">
      <c r="A1" s="21" t="s">
        <v>295</v>
      </c>
      <c r="B1" s="21" t="s">
        <v>99</v>
      </c>
      <c r="C1" s="21" t="s">
        <v>100</v>
      </c>
      <c r="D1" s="23" t="s">
        <v>101</v>
      </c>
      <c r="E1" s="21" t="s">
        <v>102</v>
      </c>
    </row>
    <row r="2" spans="1:5" x14ac:dyDescent="0.25">
      <c r="A2" t="str">
        <f t="shared" ref="A2:A33" si="0">B2&amp;" "&amp;C2</f>
        <v>BAAR Martin</v>
      </c>
      <c r="B2" s="22" t="s">
        <v>13</v>
      </c>
      <c r="C2" s="22" t="s">
        <v>14</v>
      </c>
      <c r="D2" s="24">
        <v>1967</v>
      </c>
      <c r="E2" s="22" t="s">
        <v>15</v>
      </c>
    </row>
    <row r="3" spans="1:5" x14ac:dyDescent="0.25">
      <c r="A3" t="str">
        <f t="shared" si="0"/>
        <v>BACHORSKI Tomasz</v>
      </c>
      <c r="B3" s="22" t="s">
        <v>246</v>
      </c>
      <c r="C3" s="22" t="s">
        <v>218</v>
      </c>
      <c r="D3" s="24">
        <v>1969</v>
      </c>
      <c r="E3" s="22" t="s">
        <v>232</v>
      </c>
    </row>
    <row r="4" spans="1:5" x14ac:dyDescent="0.25">
      <c r="A4" t="str">
        <f t="shared" si="0"/>
        <v>BALÁŽ Roman</v>
      </c>
      <c r="B4" s="22" t="s">
        <v>0</v>
      </c>
      <c r="C4" s="22" t="s">
        <v>1</v>
      </c>
      <c r="D4" s="24">
        <v>1965</v>
      </c>
      <c r="E4" s="22" t="s">
        <v>2</v>
      </c>
    </row>
    <row r="5" spans="1:5" x14ac:dyDescent="0.25">
      <c r="A5" t="str">
        <f t="shared" si="0"/>
        <v>BARDAŠEVSKÝ Lubomír</v>
      </c>
      <c r="B5" s="22" t="s">
        <v>247</v>
      </c>
      <c r="C5" s="22" t="s">
        <v>62</v>
      </c>
      <c r="D5" s="24">
        <v>1962</v>
      </c>
      <c r="E5" s="22" t="s">
        <v>199</v>
      </c>
    </row>
    <row r="6" spans="1:5" x14ac:dyDescent="0.25">
      <c r="A6" t="str">
        <f t="shared" si="0"/>
        <v>BAŽANOWSKI Rostislav</v>
      </c>
      <c r="B6" s="22" t="s">
        <v>22</v>
      </c>
      <c r="C6" s="22" t="s">
        <v>23</v>
      </c>
      <c r="D6" s="24">
        <v>1965</v>
      </c>
      <c r="E6" s="22" t="s">
        <v>24</v>
      </c>
    </row>
    <row r="7" spans="1:5" x14ac:dyDescent="0.25">
      <c r="A7" t="str">
        <f t="shared" si="0"/>
        <v>BEDNAŘÍK Jiří</v>
      </c>
      <c r="B7" s="22" t="s">
        <v>248</v>
      </c>
      <c r="C7" s="22" t="s">
        <v>26</v>
      </c>
      <c r="D7" s="24">
        <v>1945</v>
      </c>
      <c r="E7" s="22" t="s">
        <v>5</v>
      </c>
    </row>
    <row r="8" spans="1:5" x14ac:dyDescent="0.25">
      <c r="A8" t="str">
        <f t="shared" si="0"/>
        <v>BIALOVAS Miroslav</v>
      </c>
      <c r="B8" s="22" t="s">
        <v>249</v>
      </c>
      <c r="C8" s="22" t="s">
        <v>51</v>
      </c>
      <c r="D8" s="24">
        <v>1964</v>
      </c>
      <c r="E8" s="22" t="s">
        <v>202</v>
      </c>
    </row>
    <row r="9" spans="1:5" x14ac:dyDescent="0.25">
      <c r="A9" t="str">
        <f t="shared" si="0"/>
        <v>BÍLÝ Petr</v>
      </c>
      <c r="B9" s="22" t="s">
        <v>250</v>
      </c>
      <c r="C9" s="22" t="s">
        <v>18</v>
      </c>
      <c r="D9" s="24">
        <v>1958</v>
      </c>
      <c r="E9" s="22" t="s">
        <v>200</v>
      </c>
    </row>
    <row r="10" spans="1:5" x14ac:dyDescent="0.25">
      <c r="A10" t="str">
        <f t="shared" si="0"/>
        <v>BORTEL Jiří</v>
      </c>
      <c r="B10" s="22" t="s">
        <v>25</v>
      </c>
      <c r="C10" s="22" t="s">
        <v>26</v>
      </c>
      <c r="D10" s="24">
        <v>1965</v>
      </c>
      <c r="E10" s="22" t="s">
        <v>27</v>
      </c>
    </row>
    <row r="11" spans="1:5" x14ac:dyDescent="0.25">
      <c r="A11" t="str">
        <f t="shared" si="0"/>
        <v>COLLEN Malcolm</v>
      </c>
      <c r="B11" s="22" t="s">
        <v>38</v>
      </c>
      <c r="C11" s="22" t="s">
        <v>39</v>
      </c>
      <c r="D11" s="24">
        <v>1960</v>
      </c>
      <c r="E11" s="22" t="s">
        <v>40</v>
      </c>
    </row>
    <row r="12" spans="1:5" x14ac:dyDescent="0.25">
      <c r="A12" t="str">
        <f t="shared" si="0"/>
        <v>DEMCA Jan</v>
      </c>
      <c r="B12" s="22" t="s">
        <v>251</v>
      </c>
      <c r="C12" s="22" t="s">
        <v>204</v>
      </c>
      <c r="D12" s="24">
        <v>1953</v>
      </c>
      <c r="E12" s="22" t="s">
        <v>208</v>
      </c>
    </row>
    <row r="13" spans="1:5" x14ac:dyDescent="0.25">
      <c r="A13" t="str">
        <f t="shared" si="0"/>
        <v>DOBEČKA Radek</v>
      </c>
      <c r="B13" s="22" t="s">
        <v>252</v>
      </c>
      <c r="C13" s="22" t="s">
        <v>226</v>
      </c>
      <c r="D13" s="24">
        <v>1973</v>
      </c>
      <c r="E13" s="22" t="s">
        <v>166</v>
      </c>
    </row>
    <row r="14" spans="1:5" x14ac:dyDescent="0.25">
      <c r="A14" t="str">
        <f t="shared" si="0"/>
        <v>DOBIÁŠ Vilém</v>
      </c>
      <c r="B14" s="22" t="s">
        <v>253</v>
      </c>
      <c r="C14" s="22" t="s">
        <v>194</v>
      </c>
      <c r="D14" s="24">
        <v>1955</v>
      </c>
      <c r="E14" s="22" t="s">
        <v>203</v>
      </c>
    </row>
    <row r="15" spans="1:5" x14ac:dyDescent="0.25">
      <c r="A15" t="str">
        <f t="shared" si="0"/>
        <v>DVOŘÁK Ladislav</v>
      </c>
      <c r="B15" s="22" t="s">
        <v>66</v>
      </c>
      <c r="C15" s="22" t="s">
        <v>67</v>
      </c>
      <c r="D15" s="24">
        <v>1962</v>
      </c>
      <c r="E15" s="22" t="s">
        <v>68</v>
      </c>
    </row>
    <row r="16" spans="1:5" x14ac:dyDescent="0.25">
      <c r="A16" t="str">
        <f t="shared" si="0"/>
        <v>GARGULÁK Josef</v>
      </c>
      <c r="B16" s="22" t="s">
        <v>254</v>
      </c>
      <c r="C16" s="22" t="s">
        <v>84</v>
      </c>
      <c r="D16" s="24">
        <v>1962</v>
      </c>
      <c r="E16" s="22" t="s">
        <v>197</v>
      </c>
    </row>
    <row r="17" spans="1:5" x14ac:dyDescent="0.25">
      <c r="A17" t="str">
        <f t="shared" si="0"/>
        <v>GAŠPARIN Marek</v>
      </c>
      <c r="B17" s="22" t="s">
        <v>255</v>
      </c>
      <c r="C17" s="22" t="s">
        <v>152</v>
      </c>
      <c r="D17" s="24">
        <v>1973</v>
      </c>
      <c r="E17" s="22" t="s">
        <v>68</v>
      </c>
    </row>
    <row r="18" spans="1:5" x14ac:dyDescent="0.25">
      <c r="A18" t="str">
        <f t="shared" si="0"/>
        <v>GROMUS Petr</v>
      </c>
      <c r="B18" s="22" t="s">
        <v>56</v>
      </c>
      <c r="C18" s="22" t="s">
        <v>18</v>
      </c>
      <c r="D18" s="24">
        <v>1956</v>
      </c>
      <c r="E18" s="22" t="s">
        <v>57</v>
      </c>
    </row>
    <row r="19" spans="1:5" x14ac:dyDescent="0.25">
      <c r="A19" t="str">
        <f t="shared" si="0"/>
        <v>GROŠ Štefan</v>
      </c>
      <c r="B19" s="22" t="s">
        <v>154</v>
      </c>
      <c r="C19" s="22" t="s">
        <v>155</v>
      </c>
      <c r="D19" s="24">
        <v>1961</v>
      </c>
      <c r="E19" s="22" t="s">
        <v>75</v>
      </c>
    </row>
    <row r="20" spans="1:5" x14ac:dyDescent="0.25">
      <c r="A20" t="str">
        <f t="shared" si="0"/>
        <v>HANKE David</v>
      </c>
      <c r="B20" s="22" t="s">
        <v>9</v>
      </c>
      <c r="C20" s="22" t="s">
        <v>10</v>
      </c>
      <c r="D20" s="24">
        <v>1971</v>
      </c>
      <c r="E20" s="22" t="s">
        <v>5</v>
      </c>
    </row>
    <row r="21" spans="1:5" x14ac:dyDescent="0.25">
      <c r="A21" t="str">
        <f t="shared" si="0"/>
        <v>HARTIG David</v>
      </c>
      <c r="B21" s="22" t="s">
        <v>11</v>
      </c>
      <c r="C21" s="22" t="s">
        <v>10</v>
      </c>
      <c r="D21" s="24">
        <v>1973</v>
      </c>
      <c r="E21" s="22" t="s">
        <v>12</v>
      </c>
    </row>
    <row r="22" spans="1:5" x14ac:dyDescent="0.25">
      <c r="A22" t="str">
        <f t="shared" si="0"/>
        <v>HARVEY Kevin</v>
      </c>
      <c r="B22" s="22" t="s">
        <v>28</v>
      </c>
      <c r="C22" s="22" t="s">
        <v>29</v>
      </c>
      <c r="D22" s="24">
        <v>1967</v>
      </c>
      <c r="E22" s="22" t="s">
        <v>30</v>
      </c>
    </row>
    <row r="23" spans="1:5" x14ac:dyDescent="0.25">
      <c r="A23" t="str">
        <f t="shared" si="0"/>
        <v>HLAVICA Pavel</v>
      </c>
      <c r="B23" s="22" t="s">
        <v>256</v>
      </c>
      <c r="C23" s="22" t="s">
        <v>7</v>
      </c>
      <c r="D23" s="24">
        <v>1968</v>
      </c>
      <c r="E23" s="22" t="s">
        <v>241</v>
      </c>
    </row>
    <row r="24" spans="1:5" x14ac:dyDescent="0.25">
      <c r="A24" t="str">
        <f t="shared" si="0"/>
        <v>HOMOLA Rostislav</v>
      </c>
      <c r="B24" s="22" t="s">
        <v>257</v>
      </c>
      <c r="C24" s="22" t="s">
        <v>23</v>
      </c>
      <c r="D24" s="24">
        <v>1964</v>
      </c>
      <c r="E24" s="22" t="s">
        <v>200</v>
      </c>
    </row>
    <row r="25" spans="1:5" x14ac:dyDescent="0.25">
      <c r="A25" t="str">
        <f t="shared" si="0"/>
        <v>HRNČÍŘ Martin</v>
      </c>
      <c r="B25" s="22" t="s">
        <v>16</v>
      </c>
      <c r="C25" s="22" t="s">
        <v>14</v>
      </c>
      <c r="D25" s="24">
        <v>1971</v>
      </c>
      <c r="E25" s="22" t="s">
        <v>5</v>
      </c>
    </row>
    <row r="26" spans="1:5" x14ac:dyDescent="0.25">
      <c r="A26" t="str">
        <f t="shared" si="0"/>
        <v>HUDECZEK Pavel</v>
      </c>
      <c r="B26" s="22" t="s">
        <v>258</v>
      </c>
      <c r="C26" s="22" t="s">
        <v>7</v>
      </c>
      <c r="D26" s="24">
        <v>1967</v>
      </c>
      <c r="E26" s="22" t="s">
        <v>243</v>
      </c>
    </row>
    <row r="27" spans="1:5" x14ac:dyDescent="0.25">
      <c r="A27" t="str">
        <f t="shared" si="0"/>
        <v>CHRUDINA Robert</v>
      </c>
      <c r="B27" s="22" t="s">
        <v>259</v>
      </c>
      <c r="C27" s="22" t="s">
        <v>225</v>
      </c>
      <c r="D27" s="24">
        <v>1973</v>
      </c>
      <c r="E27" s="22" t="s">
        <v>68</v>
      </c>
    </row>
    <row r="28" spans="1:5" x14ac:dyDescent="0.25">
      <c r="A28" t="str">
        <f t="shared" si="0"/>
        <v>CHÝLEK Patrik</v>
      </c>
      <c r="B28" s="22" t="s">
        <v>19</v>
      </c>
      <c r="C28" s="22" t="s">
        <v>20</v>
      </c>
      <c r="D28" s="24">
        <v>1973</v>
      </c>
      <c r="E28" s="22" t="s">
        <v>21</v>
      </c>
    </row>
    <row r="29" spans="1:5" x14ac:dyDescent="0.25">
      <c r="A29" t="str">
        <f t="shared" si="0"/>
        <v>JELÍNEK Petr</v>
      </c>
      <c r="B29" s="22" t="s">
        <v>157</v>
      </c>
      <c r="C29" s="22" t="s">
        <v>18</v>
      </c>
      <c r="D29" s="24">
        <v>1952</v>
      </c>
      <c r="E29" s="22" t="s">
        <v>5</v>
      </c>
    </row>
    <row r="30" spans="1:5" x14ac:dyDescent="0.25">
      <c r="A30" t="str">
        <f t="shared" si="0"/>
        <v>KAHÁNEK Dalibor</v>
      </c>
      <c r="B30" s="22" t="s">
        <v>260</v>
      </c>
      <c r="C30" s="22" t="s">
        <v>221</v>
      </c>
      <c r="D30" s="24">
        <v>1969</v>
      </c>
      <c r="E30" s="22" t="s">
        <v>239</v>
      </c>
    </row>
    <row r="31" spans="1:5" x14ac:dyDescent="0.25">
      <c r="A31" t="str">
        <f t="shared" si="0"/>
        <v>KAMENEC Ivan</v>
      </c>
      <c r="B31" s="22" t="s">
        <v>53</v>
      </c>
      <c r="C31" s="22" t="s">
        <v>54</v>
      </c>
      <c r="D31" s="24">
        <v>1955</v>
      </c>
      <c r="E31" s="22" t="s">
        <v>55</v>
      </c>
    </row>
    <row r="32" spans="1:5" x14ac:dyDescent="0.25">
      <c r="A32" t="str">
        <f t="shared" si="0"/>
        <v>KELLER Antonín</v>
      </c>
      <c r="B32" s="22" t="s">
        <v>41</v>
      </c>
      <c r="C32" s="22" t="s">
        <v>42</v>
      </c>
      <c r="D32" s="24">
        <v>1963</v>
      </c>
      <c r="E32" s="22" t="s">
        <v>43</v>
      </c>
    </row>
    <row r="33" spans="1:5" x14ac:dyDescent="0.25">
      <c r="A33" t="str">
        <f t="shared" si="0"/>
        <v>KLEIN Tomáš</v>
      </c>
      <c r="B33" s="22" t="s">
        <v>261</v>
      </c>
      <c r="C33" s="22" t="s">
        <v>193</v>
      </c>
      <c r="D33" s="24">
        <v>1973</v>
      </c>
      <c r="E33" s="22" t="s">
        <v>68</v>
      </c>
    </row>
    <row r="34" spans="1:5" x14ac:dyDescent="0.25">
      <c r="A34" t="str">
        <f t="shared" ref="A34:A65" si="1">B34&amp;" "&amp;C34</f>
        <v>KOCUREK Igor</v>
      </c>
      <c r="B34" s="22" t="s">
        <v>164</v>
      </c>
      <c r="C34" s="22" t="s">
        <v>165</v>
      </c>
      <c r="D34" s="24">
        <v>1971</v>
      </c>
      <c r="E34" s="22" t="s">
        <v>166</v>
      </c>
    </row>
    <row r="35" spans="1:5" x14ac:dyDescent="0.25">
      <c r="A35" t="str">
        <f t="shared" si="1"/>
        <v>KOLAŘÍK Alois</v>
      </c>
      <c r="B35" s="22" t="s">
        <v>71</v>
      </c>
      <c r="C35" s="22" t="s">
        <v>72</v>
      </c>
      <c r="D35" s="24">
        <v>1955</v>
      </c>
      <c r="E35" s="22" t="s">
        <v>5</v>
      </c>
    </row>
    <row r="36" spans="1:5" x14ac:dyDescent="0.25">
      <c r="A36" t="str">
        <f t="shared" si="1"/>
        <v>KOLICH Rostislav</v>
      </c>
      <c r="B36" s="22" t="s">
        <v>262</v>
      </c>
      <c r="C36" s="22" t="s">
        <v>23</v>
      </c>
      <c r="D36" s="24">
        <v>1964</v>
      </c>
      <c r="E36" s="22" t="s">
        <v>196</v>
      </c>
    </row>
    <row r="37" spans="1:5" x14ac:dyDescent="0.25">
      <c r="A37" t="str">
        <f t="shared" si="1"/>
        <v>KONTÚR Milan</v>
      </c>
      <c r="B37" s="22" t="s">
        <v>73</v>
      </c>
      <c r="C37" s="22" t="s">
        <v>74</v>
      </c>
      <c r="D37" s="24">
        <v>1960</v>
      </c>
      <c r="E37" s="22" t="s">
        <v>75</v>
      </c>
    </row>
    <row r="38" spans="1:5" x14ac:dyDescent="0.25">
      <c r="A38" t="str">
        <f t="shared" si="1"/>
        <v>KRAMOLIŠ Mojmír</v>
      </c>
      <c r="B38" s="22" t="s">
        <v>263</v>
      </c>
      <c r="C38" s="22" t="s">
        <v>195</v>
      </c>
      <c r="D38" s="24">
        <v>1964</v>
      </c>
      <c r="E38" s="22" t="s">
        <v>166</v>
      </c>
    </row>
    <row r="39" spans="1:5" x14ac:dyDescent="0.25">
      <c r="A39" t="str">
        <f t="shared" si="1"/>
        <v>KREIZL Henrych</v>
      </c>
      <c r="B39" s="22" t="s">
        <v>264</v>
      </c>
      <c r="C39" s="22" t="s">
        <v>224</v>
      </c>
      <c r="D39" s="24">
        <v>1966</v>
      </c>
      <c r="E39" s="22" t="s">
        <v>196</v>
      </c>
    </row>
    <row r="40" spans="1:5" x14ac:dyDescent="0.25">
      <c r="A40" t="str">
        <f t="shared" si="1"/>
        <v>KRUPA Lubomír</v>
      </c>
      <c r="B40" s="22" t="s">
        <v>61</v>
      </c>
      <c r="C40" s="22" t="s">
        <v>62</v>
      </c>
      <c r="D40" s="24">
        <v>1961</v>
      </c>
      <c r="E40" s="22" t="s">
        <v>63</v>
      </c>
    </row>
    <row r="41" spans="1:5" x14ac:dyDescent="0.25">
      <c r="A41" t="str">
        <f t="shared" si="1"/>
        <v>KVITA Josef</v>
      </c>
      <c r="B41" s="22" t="s">
        <v>82</v>
      </c>
      <c r="C41" s="22" t="s">
        <v>84</v>
      </c>
      <c r="D41" s="24">
        <v>1951</v>
      </c>
      <c r="E41" s="22" t="s">
        <v>5</v>
      </c>
    </row>
    <row r="42" spans="1:5" x14ac:dyDescent="0.25">
      <c r="A42" t="str">
        <f t="shared" si="1"/>
        <v>LIPINA Tomáš</v>
      </c>
      <c r="B42" s="22" t="s">
        <v>265</v>
      </c>
      <c r="C42" s="22" t="s">
        <v>193</v>
      </c>
      <c r="D42" s="24">
        <v>1966</v>
      </c>
      <c r="E42" s="22" t="s">
        <v>24</v>
      </c>
    </row>
    <row r="43" spans="1:5" x14ac:dyDescent="0.25">
      <c r="A43" t="str">
        <f t="shared" si="1"/>
        <v>LUDVÍK Tomáš</v>
      </c>
      <c r="B43" s="22" t="s">
        <v>266</v>
      </c>
      <c r="C43" s="22" t="s">
        <v>193</v>
      </c>
      <c r="D43" s="24">
        <v>1972</v>
      </c>
      <c r="E43" s="22" t="s">
        <v>242</v>
      </c>
    </row>
    <row r="44" spans="1:5" x14ac:dyDescent="0.25">
      <c r="A44" t="str">
        <f t="shared" si="1"/>
        <v>LYSÁK Radim</v>
      </c>
      <c r="B44" s="22" t="s">
        <v>76</v>
      </c>
      <c r="C44" s="22" t="s">
        <v>77</v>
      </c>
      <c r="D44" s="24">
        <v>1960</v>
      </c>
      <c r="E44" s="22" t="s">
        <v>68</v>
      </c>
    </row>
    <row r="45" spans="1:5" x14ac:dyDescent="0.25">
      <c r="A45" t="str">
        <f t="shared" si="1"/>
        <v>MACH Pavel</v>
      </c>
      <c r="B45" s="22" t="s">
        <v>33</v>
      </c>
      <c r="C45" s="22" t="s">
        <v>7</v>
      </c>
      <c r="D45" s="24">
        <v>1971</v>
      </c>
      <c r="E45" s="22" t="s">
        <v>34</v>
      </c>
    </row>
    <row r="46" spans="1:5" x14ac:dyDescent="0.25">
      <c r="A46" t="str">
        <f t="shared" si="1"/>
        <v>MARTINEC Jindřich</v>
      </c>
      <c r="B46" s="22" t="s">
        <v>267</v>
      </c>
      <c r="C46" s="22" t="s">
        <v>192</v>
      </c>
      <c r="D46" s="24">
        <v>1961</v>
      </c>
      <c r="E46" s="22" t="s">
        <v>198</v>
      </c>
    </row>
    <row r="47" spans="1:5" x14ac:dyDescent="0.25">
      <c r="A47" t="str">
        <f t="shared" si="1"/>
        <v>MINÁŘ Oldřich</v>
      </c>
      <c r="B47" s="22" t="s">
        <v>44</v>
      </c>
      <c r="C47" s="22" t="s">
        <v>45</v>
      </c>
      <c r="D47" s="24">
        <v>1963</v>
      </c>
      <c r="E47" s="22" t="s">
        <v>46</v>
      </c>
    </row>
    <row r="48" spans="1:5" x14ac:dyDescent="0.25">
      <c r="A48" t="str">
        <f t="shared" si="1"/>
        <v>MÍSTECKÝ Eduard</v>
      </c>
      <c r="B48" s="22" t="s">
        <v>86</v>
      </c>
      <c r="C48" s="22" t="s">
        <v>87</v>
      </c>
      <c r="D48" s="24">
        <v>1952</v>
      </c>
      <c r="E48" s="22" t="s">
        <v>88</v>
      </c>
    </row>
    <row r="49" spans="1:5" x14ac:dyDescent="0.25">
      <c r="A49" t="str">
        <f t="shared" si="1"/>
        <v>MRAJCA Tomáš</v>
      </c>
      <c r="B49" s="22" t="s">
        <v>268</v>
      </c>
      <c r="C49" s="22" t="s">
        <v>193</v>
      </c>
      <c r="D49" s="24">
        <v>1972</v>
      </c>
      <c r="E49" s="37" t="s">
        <v>24</v>
      </c>
    </row>
    <row r="50" spans="1:5" x14ac:dyDescent="0.25">
      <c r="A50" t="str">
        <f t="shared" si="1"/>
        <v>MRKLOVSKY Petr</v>
      </c>
      <c r="B50" s="22" t="s">
        <v>269</v>
      </c>
      <c r="C50" s="22" t="s">
        <v>18</v>
      </c>
      <c r="D50" s="24">
        <v>1966</v>
      </c>
      <c r="E50" s="22" t="s">
        <v>5</v>
      </c>
    </row>
    <row r="51" spans="1:5" x14ac:dyDescent="0.25">
      <c r="A51" t="str">
        <f t="shared" si="1"/>
        <v>MRKLOVSKÝ Petr</v>
      </c>
      <c r="B51" s="22" t="s">
        <v>17</v>
      </c>
      <c r="C51" s="22" t="s">
        <v>18</v>
      </c>
      <c r="D51" s="24">
        <v>1966</v>
      </c>
      <c r="E51" s="22" t="s">
        <v>5</v>
      </c>
    </row>
    <row r="52" spans="1:5" x14ac:dyDescent="0.25">
      <c r="A52" t="str">
        <f t="shared" si="1"/>
        <v>NAVARA Petr</v>
      </c>
      <c r="B52" s="22" t="s">
        <v>85</v>
      </c>
      <c r="C52" s="22" t="s">
        <v>18</v>
      </c>
      <c r="D52" s="24">
        <v>1945</v>
      </c>
      <c r="E52" s="22" t="s">
        <v>5</v>
      </c>
    </row>
    <row r="53" spans="1:5" x14ac:dyDescent="0.25">
      <c r="A53" t="str">
        <f t="shared" si="1"/>
        <v>NEDOMA Ivo</v>
      </c>
      <c r="B53" s="22" t="s">
        <v>47</v>
      </c>
      <c r="C53" s="22" t="s">
        <v>48</v>
      </c>
      <c r="D53" s="24">
        <v>1959</v>
      </c>
      <c r="E53" s="22" t="s">
        <v>49</v>
      </c>
    </row>
    <row r="54" spans="1:5" x14ac:dyDescent="0.25">
      <c r="A54" t="str">
        <f t="shared" si="1"/>
        <v>NERADIL Jiří</v>
      </c>
      <c r="B54" s="22" t="s">
        <v>270</v>
      </c>
      <c r="C54" s="22" t="s">
        <v>26</v>
      </c>
      <c r="D54" s="24">
        <v>1949</v>
      </c>
      <c r="E54" s="22" t="s">
        <v>210</v>
      </c>
    </row>
    <row r="55" spans="1:5" x14ac:dyDescent="0.25">
      <c r="A55" t="str">
        <f t="shared" si="1"/>
        <v>NEUWIRTH Alexandr</v>
      </c>
      <c r="B55" s="22" t="s">
        <v>69</v>
      </c>
      <c r="C55" s="22" t="s">
        <v>70</v>
      </c>
      <c r="D55" s="24">
        <v>1955</v>
      </c>
      <c r="E55" s="22" t="s">
        <v>5</v>
      </c>
    </row>
    <row r="56" spans="1:5" x14ac:dyDescent="0.25">
      <c r="A56" t="str">
        <f t="shared" si="1"/>
        <v>PANEK Janusz</v>
      </c>
      <c r="B56" s="22" t="s">
        <v>271</v>
      </c>
      <c r="C56" s="22" t="s">
        <v>207</v>
      </c>
      <c r="D56" s="24">
        <v>1949</v>
      </c>
      <c r="E56" s="22" t="s">
        <v>209</v>
      </c>
    </row>
    <row r="57" spans="1:5" x14ac:dyDescent="0.25">
      <c r="A57" t="str">
        <f t="shared" si="1"/>
        <v>PAVLÍK Vít</v>
      </c>
      <c r="B57" s="22" t="s">
        <v>158</v>
      </c>
      <c r="C57" s="22" t="s">
        <v>159</v>
      </c>
      <c r="D57" s="24">
        <v>1973</v>
      </c>
      <c r="E57" s="22" t="s">
        <v>160</v>
      </c>
    </row>
    <row r="58" spans="1:5" x14ac:dyDescent="0.25">
      <c r="A58" t="str">
        <f t="shared" si="1"/>
        <v>PETRÁŠ Rostislav</v>
      </c>
      <c r="B58" s="22" t="s">
        <v>272</v>
      </c>
      <c r="C58" s="22" t="s">
        <v>23</v>
      </c>
      <c r="D58" s="24">
        <v>1965</v>
      </c>
      <c r="E58" s="22" t="s">
        <v>244</v>
      </c>
    </row>
    <row r="59" spans="1:5" x14ac:dyDescent="0.25">
      <c r="A59" t="str">
        <f t="shared" si="1"/>
        <v>POKORNÝ Radim</v>
      </c>
      <c r="B59" s="22" t="s">
        <v>273</v>
      </c>
      <c r="C59" s="22" t="s">
        <v>77</v>
      </c>
      <c r="D59" s="24">
        <v>1971</v>
      </c>
      <c r="E59" s="22" t="s">
        <v>230</v>
      </c>
    </row>
    <row r="60" spans="1:5" x14ac:dyDescent="0.25">
      <c r="A60" t="str">
        <f t="shared" si="1"/>
        <v>PROCHÁZKA Václav</v>
      </c>
      <c r="B60" s="22" t="s">
        <v>274</v>
      </c>
      <c r="C60" s="22" t="s">
        <v>206</v>
      </c>
      <c r="D60" s="24">
        <v>1945</v>
      </c>
      <c r="E60" s="22" t="s">
        <v>24</v>
      </c>
    </row>
    <row r="61" spans="1:5" x14ac:dyDescent="0.25">
      <c r="A61" t="str">
        <f t="shared" si="1"/>
        <v>PŘÍVĚTIVÝ Miroslav</v>
      </c>
      <c r="B61" s="22" t="s">
        <v>156</v>
      </c>
      <c r="C61" s="22" t="s">
        <v>51</v>
      </c>
      <c r="D61" s="24">
        <v>1953</v>
      </c>
      <c r="E61" s="22" t="s">
        <v>5</v>
      </c>
    </row>
    <row r="62" spans="1:5" x14ac:dyDescent="0.25">
      <c r="A62" t="str">
        <f t="shared" si="1"/>
        <v>RECHTENBERG Karel</v>
      </c>
      <c r="B62" s="22" t="s">
        <v>275</v>
      </c>
      <c r="C62" s="22" t="s">
        <v>162</v>
      </c>
      <c r="D62" s="24">
        <v>1947</v>
      </c>
      <c r="E62" s="22" t="s">
        <v>211</v>
      </c>
    </row>
    <row r="63" spans="1:5" x14ac:dyDescent="0.25">
      <c r="A63" t="str">
        <f t="shared" si="1"/>
        <v>ROSINA Roman</v>
      </c>
      <c r="B63" s="22" t="s">
        <v>276</v>
      </c>
      <c r="C63" s="22" t="s">
        <v>1</v>
      </c>
      <c r="D63" s="24">
        <v>1974</v>
      </c>
      <c r="E63" s="37" t="s">
        <v>234</v>
      </c>
    </row>
    <row r="64" spans="1:5" x14ac:dyDescent="0.25">
      <c r="A64" t="str">
        <f t="shared" si="1"/>
        <v>RÝDL Pavel</v>
      </c>
      <c r="B64" s="22" t="s">
        <v>6</v>
      </c>
      <c r="C64" s="22" t="s">
        <v>7</v>
      </c>
      <c r="D64" s="24">
        <v>1967</v>
      </c>
      <c r="E64" s="22" t="s">
        <v>8</v>
      </c>
    </row>
    <row r="65" spans="1:5" x14ac:dyDescent="0.25">
      <c r="A65" t="str">
        <f t="shared" si="1"/>
        <v>RYŠAVÝ Jiří</v>
      </c>
      <c r="B65" s="22" t="s">
        <v>64</v>
      </c>
      <c r="C65" s="22" t="s">
        <v>26</v>
      </c>
      <c r="D65" s="24">
        <v>1958</v>
      </c>
      <c r="E65" s="22" t="s">
        <v>65</v>
      </c>
    </row>
    <row r="66" spans="1:5" x14ac:dyDescent="0.25">
      <c r="A66" t="str">
        <f t="shared" ref="A66:A95" si="2">B66&amp;" "&amp;C66</f>
        <v>SANO Josef</v>
      </c>
      <c r="B66" s="22" t="s">
        <v>277</v>
      </c>
      <c r="C66" s="22" t="s">
        <v>84</v>
      </c>
      <c r="D66" s="24">
        <v>1943</v>
      </c>
      <c r="E66" s="22" t="s">
        <v>68</v>
      </c>
    </row>
    <row r="67" spans="1:5" x14ac:dyDescent="0.25">
      <c r="A67" t="str">
        <f t="shared" si="2"/>
        <v>SITKO Adam</v>
      </c>
      <c r="B67" s="22" t="s">
        <v>278</v>
      </c>
      <c r="C67" s="22" t="s">
        <v>222</v>
      </c>
      <c r="D67" s="24">
        <v>1973</v>
      </c>
      <c r="E67" s="22" t="s">
        <v>202</v>
      </c>
    </row>
    <row r="68" spans="1:5" x14ac:dyDescent="0.25">
      <c r="A68" t="str">
        <f t="shared" si="2"/>
        <v>SKYPALA Karel</v>
      </c>
      <c r="B68" s="22" t="s">
        <v>279</v>
      </c>
      <c r="C68" s="22" t="s">
        <v>162</v>
      </c>
      <c r="D68" s="24">
        <v>1969</v>
      </c>
      <c r="E68" s="22" t="s">
        <v>210</v>
      </c>
    </row>
    <row r="69" spans="1:5" x14ac:dyDescent="0.25">
      <c r="A69" t="str">
        <f t="shared" si="2"/>
        <v>SKÝPALA Karel</v>
      </c>
      <c r="B69" s="22" t="s">
        <v>161</v>
      </c>
      <c r="C69" s="22" t="s">
        <v>162</v>
      </c>
      <c r="D69" s="24">
        <v>1969</v>
      </c>
      <c r="E69" s="22" t="s">
        <v>163</v>
      </c>
    </row>
    <row r="70" spans="1:5" x14ac:dyDescent="0.25">
      <c r="A70" t="str">
        <f t="shared" si="2"/>
        <v>SMOLA Josef</v>
      </c>
      <c r="B70" s="22" t="s">
        <v>83</v>
      </c>
      <c r="C70" s="22" t="s">
        <v>84</v>
      </c>
      <c r="D70" s="24">
        <v>1951</v>
      </c>
      <c r="E70" s="22" t="s">
        <v>24</v>
      </c>
    </row>
    <row r="71" spans="1:5" x14ac:dyDescent="0.25">
      <c r="A71" t="str">
        <f t="shared" si="2"/>
        <v>STACHOWSKI Ireneusz</v>
      </c>
      <c r="B71" s="22" t="s">
        <v>280</v>
      </c>
      <c r="C71" s="22" t="s">
        <v>220</v>
      </c>
      <c r="D71" s="24">
        <v>1974</v>
      </c>
      <c r="E71" s="22" t="s">
        <v>238</v>
      </c>
    </row>
    <row r="72" spans="1:5" x14ac:dyDescent="0.25">
      <c r="A72" t="str">
        <f t="shared" si="2"/>
        <v>SVITÁK Stanislav</v>
      </c>
      <c r="B72" s="22" t="s">
        <v>78</v>
      </c>
      <c r="C72" s="22" t="s">
        <v>4</v>
      </c>
      <c r="D72" s="24">
        <v>1950</v>
      </c>
      <c r="E72" s="22" t="s">
        <v>24</v>
      </c>
    </row>
    <row r="73" spans="1:5" x14ac:dyDescent="0.25">
      <c r="A73" t="str">
        <f t="shared" si="2"/>
        <v>SZAROWSKI Miroslav</v>
      </c>
      <c r="B73" s="22" t="s">
        <v>281</v>
      </c>
      <c r="C73" s="22" t="s">
        <v>51</v>
      </c>
      <c r="D73" s="24">
        <v>1974</v>
      </c>
      <c r="E73" s="22" t="s">
        <v>236</v>
      </c>
    </row>
    <row r="74" spans="1:5" x14ac:dyDescent="0.25">
      <c r="A74" t="str">
        <f t="shared" si="2"/>
        <v>ŠABLATURA Pavel</v>
      </c>
      <c r="B74" s="22" t="s">
        <v>31</v>
      </c>
      <c r="C74" s="22" t="s">
        <v>7</v>
      </c>
      <c r="D74" s="24">
        <v>1972</v>
      </c>
      <c r="E74" s="22" t="s">
        <v>32</v>
      </c>
    </row>
    <row r="75" spans="1:5" x14ac:dyDescent="0.25">
      <c r="A75" t="str">
        <f t="shared" si="2"/>
        <v>ŠAMÁNEK Petr</v>
      </c>
      <c r="B75" s="22" t="s">
        <v>167</v>
      </c>
      <c r="C75" s="22" t="s">
        <v>18</v>
      </c>
      <c r="D75" s="24">
        <v>1969</v>
      </c>
      <c r="E75" s="22" t="s">
        <v>163</v>
      </c>
    </row>
    <row r="76" spans="1:5" x14ac:dyDescent="0.25">
      <c r="A76" t="str">
        <f t="shared" si="2"/>
        <v>ŠČIBRANI Milan</v>
      </c>
      <c r="B76" s="22" t="s">
        <v>282</v>
      </c>
      <c r="C76" s="22" t="s">
        <v>74</v>
      </c>
      <c r="D76" s="24">
        <v>1973</v>
      </c>
      <c r="E76" s="22" t="s">
        <v>68</v>
      </c>
    </row>
    <row r="77" spans="1:5" x14ac:dyDescent="0.25">
      <c r="A77" t="str">
        <f t="shared" si="2"/>
        <v>ŠINDELEK Daniel</v>
      </c>
      <c r="B77" s="22" t="s">
        <v>283</v>
      </c>
      <c r="C77" s="22" t="s">
        <v>219</v>
      </c>
      <c r="D77" s="24">
        <v>1965</v>
      </c>
      <c r="E77" s="22" t="s">
        <v>229</v>
      </c>
    </row>
    <row r="78" spans="1:5" x14ac:dyDescent="0.25">
      <c r="A78" t="str">
        <f t="shared" si="2"/>
        <v>ŠKAPA Marek</v>
      </c>
      <c r="B78" s="22" t="s">
        <v>151</v>
      </c>
      <c r="C78" s="22" t="s">
        <v>152</v>
      </c>
      <c r="D78" s="24">
        <v>1971</v>
      </c>
      <c r="E78" s="22" t="s">
        <v>153</v>
      </c>
    </row>
    <row r="79" spans="1:5" x14ac:dyDescent="0.25">
      <c r="A79" t="str">
        <f t="shared" si="2"/>
        <v>ŠKRABÁNEK Petr</v>
      </c>
      <c r="B79" s="22" t="s">
        <v>37</v>
      </c>
      <c r="C79" s="22" t="s">
        <v>18</v>
      </c>
      <c r="D79" s="24">
        <v>1960</v>
      </c>
      <c r="E79" s="22" t="s">
        <v>24</v>
      </c>
    </row>
    <row r="80" spans="1:5" x14ac:dyDescent="0.25">
      <c r="A80" t="str">
        <f t="shared" si="2"/>
        <v>ŠNEVAJS Radomír</v>
      </c>
      <c r="B80" s="22" t="s">
        <v>58</v>
      </c>
      <c r="C80" s="22" t="s">
        <v>59</v>
      </c>
      <c r="D80" s="24">
        <v>1963</v>
      </c>
      <c r="E80" s="22" t="s">
        <v>60</v>
      </c>
    </row>
    <row r="81" spans="1:5" x14ac:dyDescent="0.25">
      <c r="A81" t="str">
        <f t="shared" si="2"/>
        <v>ŠVIHEL Miroslav</v>
      </c>
      <c r="B81" s="22" t="s">
        <v>50</v>
      </c>
      <c r="C81" s="22" t="s">
        <v>51</v>
      </c>
      <c r="D81" s="24">
        <v>1958</v>
      </c>
      <c r="E81" s="22" t="s">
        <v>52</v>
      </c>
    </row>
    <row r="82" spans="1:5" x14ac:dyDescent="0.25">
      <c r="A82" t="str">
        <f t="shared" si="2"/>
        <v>ŠVRČEK Jiří</v>
      </c>
      <c r="B82" s="22" t="s">
        <v>284</v>
      </c>
      <c r="C82" s="22" t="s">
        <v>26</v>
      </c>
      <c r="D82" s="24">
        <v>1953</v>
      </c>
      <c r="E82" s="22" t="s">
        <v>68</v>
      </c>
    </row>
    <row r="83" spans="1:5" x14ac:dyDescent="0.25">
      <c r="A83" t="str">
        <f t="shared" si="2"/>
        <v>TONČÍK Petr</v>
      </c>
      <c r="B83" s="22" t="s">
        <v>285</v>
      </c>
      <c r="C83" s="22" t="s">
        <v>18</v>
      </c>
      <c r="D83" s="24">
        <v>1971</v>
      </c>
      <c r="E83" s="22" t="s">
        <v>237</v>
      </c>
    </row>
    <row r="84" spans="1:5" x14ac:dyDescent="0.25">
      <c r="A84" t="str">
        <f t="shared" si="2"/>
        <v>TRÁVNÍČEK Rostislav</v>
      </c>
      <c r="B84" s="22" t="s">
        <v>286</v>
      </c>
      <c r="C84" s="22" t="s">
        <v>23</v>
      </c>
      <c r="D84" s="24">
        <v>1968</v>
      </c>
      <c r="E84" s="22" t="s">
        <v>229</v>
      </c>
    </row>
    <row r="85" spans="1:5" x14ac:dyDescent="0.25">
      <c r="A85" t="str">
        <f t="shared" si="2"/>
        <v>TSAMETIS Nikolaos</v>
      </c>
      <c r="B85" s="22" t="s">
        <v>89</v>
      </c>
      <c r="C85" s="22" t="s">
        <v>90</v>
      </c>
      <c r="D85" s="24">
        <v>1942</v>
      </c>
      <c r="E85" s="22" t="s">
        <v>91</v>
      </c>
    </row>
    <row r="86" spans="1:5" x14ac:dyDescent="0.25">
      <c r="A86" t="str">
        <f t="shared" si="2"/>
        <v>VAJAY Josef</v>
      </c>
      <c r="B86" s="22" t="s">
        <v>287</v>
      </c>
      <c r="C86" s="22" t="s">
        <v>84</v>
      </c>
      <c r="D86" s="24">
        <v>1969</v>
      </c>
      <c r="E86" s="22" t="s">
        <v>166</v>
      </c>
    </row>
    <row r="87" spans="1:5" x14ac:dyDescent="0.25">
      <c r="A87" t="str">
        <f t="shared" si="2"/>
        <v>VALTR Daniel</v>
      </c>
      <c r="B87" s="22" t="s">
        <v>288</v>
      </c>
      <c r="C87" s="22" t="s">
        <v>219</v>
      </c>
      <c r="D87" s="24">
        <v>1974</v>
      </c>
      <c r="E87" s="22" t="s">
        <v>236</v>
      </c>
    </row>
    <row r="88" spans="1:5" x14ac:dyDescent="0.25">
      <c r="A88" t="str">
        <f t="shared" si="2"/>
        <v>VELEBA Jiří</v>
      </c>
      <c r="B88" s="22" t="s">
        <v>35</v>
      </c>
      <c r="C88" s="22" t="s">
        <v>26</v>
      </c>
      <c r="D88" s="24">
        <v>1973</v>
      </c>
      <c r="E88" s="22" t="s">
        <v>36</v>
      </c>
    </row>
    <row r="89" spans="1:5" x14ac:dyDescent="0.25">
      <c r="A89" t="str">
        <f t="shared" si="2"/>
        <v>VOJKŮVKA Jan</v>
      </c>
      <c r="B89" s="22" t="s">
        <v>289</v>
      </c>
      <c r="C89" s="22" t="s">
        <v>204</v>
      </c>
      <c r="D89" s="24">
        <v>1968</v>
      </c>
      <c r="E89" s="22" t="s">
        <v>231</v>
      </c>
    </row>
    <row r="90" spans="1:5" x14ac:dyDescent="0.25">
      <c r="A90" t="str">
        <f t="shared" si="2"/>
        <v>VYNIKAL Bedřich</v>
      </c>
      <c r="B90" s="22" t="s">
        <v>79</v>
      </c>
      <c r="C90" s="22" t="s">
        <v>80</v>
      </c>
      <c r="D90" s="24">
        <v>1952</v>
      </c>
      <c r="E90" s="22" t="s">
        <v>81</v>
      </c>
    </row>
    <row r="91" spans="1:5" x14ac:dyDescent="0.25">
      <c r="A91" t="str">
        <f t="shared" si="2"/>
        <v>VÝTISK Alfons</v>
      </c>
      <c r="B91" s="22" t="s">
        <v>290</v>
      </c>
      <c r="C91" s="22" t="s">
        <v>205</v>
      </c>
      <c r="D91" s="24">
        <v>1949</v>
      </c>
      <c r="E91" s="22" t="s">
        <v>24</v>
      </c>
    </row>
    <row r="92" spans="1:5" x14ac:dyDescent="0.25">
      <c r="A92" t="str">
        <f t="shared" si="2"/>
        <v>WNUK Grzegorz</v>
      </c>
      <c r="B92" s="22" t="s">
        <v>291</v>
      </c>
      <c r="C92" s="22" t="s">
        <v>227</v>
      </c>
      <c r="D92" s="24">
        <v>1968</v>
      </c>
      <c r="E92" s="22" t="s">
        <v>202</v>
      </c>
    </row>
    <row r="93" spans="1:5" x14ac:dyDescent="0.25">
      <c r="A93" t="str">
        <f t="shared" si="2"/>
        <v>WRÓBEL Tomasz</v>
      </c>
      <c r="B93" s="22" t="s">
        <v>292</v>
      </c>
      <c r="C93" s="22" t="s">
        <v>218</v>
      </c>
      <c r="D93" s="24">
        <v>1973</v>
      </c>
      <c r="E93" s="22" t="s">
        <v>228</v>
      </c>
    </row>
    <row r="94" spans="1:5" x14ac:dyDescent="0.25">
      <c r="A94" t="str">
        <f t="shared" si="2"/>
        <v>ZÁTOPEK Stanislav</v>
      </c>
      <c r="B94" s="22" t="s">
        <v>3</v>
      </c>
      <c r="C94" s="22" t="s">
        <v>4</v>
      </c>
      <c r="D94" s="24">
        <v>1972</v>
      </c>
      <c r="E94" s="22" t="s">
        <v>5</v>
      </c>
    </row>
    <row r="95" spans="1:5" x14ac:dyDescent="0.25">
      <c r="A95" t="str">
        <f t="shared" si="2"/>
        <v>ZÁTOPEK Jiří</v>
      </c>
      <c r="B95" s="22" t="s">
        <v>3</v>
      </c>
      <c r="C95" s="22" t="s">
        <v>26</v>
      </c>
      <c r="D95" s="24">
        <v>1960</v>
      </c>
      <c r="E95" s="22" t="s">
        <v>5</v>
      </c>
    </row>
    <row r="96" spans="1:5" x14ac:dyDescent="0.25">
      <c r="A96" t="str">
        <f t="shared" ref="A96:A108" si="3">B96&amp;" "&amp;C96</f>
        <v>ZÁVODNÝ Tomáš</v>
      </c>
      <c r="B96" s="22" t="s">
        <v>293</v>
      </c>
      <c r="C96" s="22" t="s">
        <v>193</v>
      </c>
      <c r="D96" s="24">
        <v>1963</v>
      </c>
      <c r="E96" s="22" t="s">
        <v>201</v>
      </c>
    </row>
    <row r="97" spans="1:5" x14ac:dyDescent="0.25">
      <c r="A97" t="str">
        <f t="shared" si="3"/>
        <v>ŽEBRÁK Zbyněk</v>
      </c>
      <c r="B97" s="22" t="s">
        <v>294</v>
      </c>
      <c r="C97" s="22" t="s">
        <v>223</v>
      </c>
      <c r="D97" s="24">
        <v>1971</v>
      </c>
      <c r="E97" s="22" t="s">
        <v>240</v>
      </c>
    </row>
    <row r="98" spans="1:5" x14ac:dyDescent="0.25">
      <c r="A98" t="str">
        <f t="shared" si="3"/>
        <v>MARTYNEK Vladislav</v>
      </c>
      <c r="B98" s="22" t="s">
        <v>336</v>
      </c>
      <c r="C98" s="22" t="s">
        <v>337</v>
      </c>
      <c r="D98">
        <v>1959</v>
      </c>
      <c r="E98" t="s">
        <v>318</v>
      </c>
    </row>
    <row r="99" spans="1:5" x14ac:dyDescent="0.25">
      <c r="A99" t="str">
        <f t="shared" si="3"/>
        <v>GRYCMAN Kazimir</v>
      </c>
      <c r="B99" s="22" t="s">
        <v>338</v>
      </c>
      <c r="C99" s="22" t="s">
        <v>339</v>
      </c>
      <c r="D99">
        <v>1972</v>
      </c>
      <c r="E99" t="s">
        <v>304</v>
      </c>
    </row>
    <row r="100" spans="1:5" x14ac:dyDescent="0.25">
      <c r="A100" t="str">
        <f t="shared" si="3"/>
        <v>NAJDEK Bohumír</v>
      </c>
      <c r="B100" s="22" t="s">
        <v>347</v>
      </c>
      <c r="C100" s="22" t="s">
        <v>348</v>
      </c>
      <c r="D100">
        <v>1955</v>
      </c>
      <c r="E100" t="s">
        <v>325</v>
      </c>
    </row>
    <row r="101" spans="1:5" x14ac:dyDescent="0.25">
      <c r="A101" t="str">
        <f t="shared" si="3"/>
        <v>BIERSKI Jan</v>
      </c>
      <c r="B101" t="s">
        <v>340</v>
      </c>
      <c r="C101" s="22" t="s">
        <v>204</v>
      </c>
      <c r="D101">
        <v>1962</v>
      </c>
      <c r="E101" t="s">
        <v>321</v>
      </c>
    </row>
    <row r="102" spans="1:5" x14ac:dyDescent="0.25">
      <c r="A102" t="str">
        <f t="shared" si="3"/>
        <v>BŘEZINA Ladislav</v>
      </c>
      <c r="B102" t="s">
        <v>341</v>
      </c>
      <c r="C102" s="22" t="s">
        <v>67</v>
      </c>
      <c r="D102">
        <v>1961</v>
      </c>
      <c r="E102" t="s">
        <v>323</v>
      </c>
    </row>
    <row r="103" spans="1:5" x14ac:dyDescent="0.25">
      <c r="A103" t="str">
        <f t="shared" si="3"/>
        <v>RECHTENBERG Karel</v>
      </c>
      <c r="B103" t="s">
        <v>275</v>
      </c>
      <c r="C103" s="22" t="s">
        <v>162</v>
      </c>
      <c r="D103">
        <v>1947</v>
      </c>
      <c r="E103" t="s">
        <v>330</v>
      </c>
    </row>
    <row r="104" spans="1:5" x14ac:dyDescent="0.25">
      <c r="A104" t="str">
        <f t="shared" si="3"/>
        <v>VALKO Petr</v>
      </c>
      <c r="B104" t="s">
        <v>342</v>
      </c>
      <c r="C104" s="22" t="s">
        <v>18</v>
      </c>
      <c r="D104">
        <v>1972</v>
      </c>
      <c r="E104" t="s">
        <v>308</v>
      </c>
    </row>
    <row r="105" spans="1:5" x14ac:dyDescent="0.25">
      <c r="A105" t="str">
        <f t="shared" si="3"/>
        <v>VYHLÍDAL Patrik</v>
      </c>
      <c r="B105" t="s">
        <v>343</v>
      </c>
      <c r="C105" s="22" t="s">
        <v>20</v>
      </c>
      <c r="D105">
        <v>1972</v>
      </c>
      <c r="E105" t="s">
        <v>310</v>
      </c>
    </row>
    <row r="106" spans="1:5" x14ac:dyDescent="0.25">
      <c r="A106" t="str">
        <f t="shared" si="3"/>
        <v>POLACH Zdeněk</v>
      </c>
      <c r="B106" t="s">
        <v>344</v>
      </c>
      <c r="C106" s="22" t="s">
        <v>345</v>
      </c>
      <c r="D106">
        <v>1968</v>
      </c>
      <c r="E106" t="s">
        <v>314</v>
      </c>
    </row>
    <row r="107" spans="1:5" x14ac:dyDescent="0.25">
      <c r="A107" t="str">
        <f t="shared" si="3"/>
        <v>PODŽORNÝ Ervín</v>
      </c>
      <c r="B107" s="57" t="s">
        <v>333</v>
      </c>
      <c r="C107" s="58" t="s">
        <v>334</v>
      </c>
      <c r="D107">
        <v>1941</v>
      </c>
      <c r="E107" t="s">
        <v>332</v>
      </c>
    </row>
    <row r="108" spans="1:5" x14ac:dyDescent="0.25">
      <c r="A108" t="str">
        <f t="shared" si="3"/>
        <v>HUBA Martin</v>
      </c>
      <c r="B108" s="58" t="s">
        <v>335</v>
      </c>
      <c r="C108" s="58" t="s">
        <v>14</v>
      </c>
      <c r="D108">
        <v>1974</v>
      </c>
      <c r="E108" t="s">
        <v>316</v>
      </c>
    </row>
    <row r="109" spans="1:5" x14ac:dyDescent="0.25">
      <c r="B109"/>
      <c r="C109"/>
      <c r="D109"/>
      <c r="E109"/>
    </row>
    <row r="110" spans="1:5" x14ac:dyDescent="0.25">
      <c r="B110"/>
      <c r="C110"/>
      <c r="D110"/>
      <c r="E110"/>
    </row>
    <row r="111" spans="1:5" x14ac:dyDescent="0.25">
      <c r="B111"/>
      <c r="C111"/>
      <c r="D111"/>
      <c r="E111"/>
    </row>
    <row r="112" spans="1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7" spans="2:5" x14ac:dyDescent="0.25">
      <c r="B117"/>
      <c r="C117"/>
      <c r="D117"/>
      <c r="E117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  <row r="123" spans="2:5" x14ac:dyDescent="0.25">
      <c r="B123"/>
      <c r="C123"/>
      <c r="D123"/>
      <c r="E123"/>
    </row>
    <row r="124" spans="2:5" x14ac:dyDescent="0.25">
      <c r="B124"/>
      <c r="C124"/>
      <c r="D124"/>
      <c r="E124"/>
    </row>
    <row r="125" spans="2:5" x14ac:dyDescent="0.25">
      <c r="B125"/>
      <c r="C125"/>
      <c r="D125"/>
      <c r="E125"/>
    </row>
    <row r="126" spans="2:5" x14ac:dyDescent="0.25">
      <c r="B126"/>
      <c r="C126"/>
      <c r="D126"/>
      <c r="E126"/>
    </row>
  </sheetData>
  <autoFilter ref="B1:E108">
    <sortState ref="B2:E108">
      <sortCondition ref="B1"/>
    </sortState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27" workbookViewId="0">
      <selection activeCell="B1" sqref="B1"/>
    </sheetView>
  </sheetViews>
  <sheetFormatPr defaultRowHeight="15" x14ac:dyDescent="0.25"/>
  <cols>
    <col min="1" max="1" width="5.85546875" customWidth="1"/>
    <col min="2" max="2" width="22.5703125" customWidth="1"/>
    <col min="3" max="3" width="15.42578125" style="22" hidden="1" customWidth="1"/>
    <col min="4" max="4" width="0" style="22" hidden="1" customWidth="1"/>
    <col min="5" max="5" width="9.140625" style="24"/>
    <col min="6" max="6" width="27" style="22" customWidth="1"/>
    <col min="7" max="7" width="12" style="20" customWidth="1"/>
    <col min="8" max="8" width="6.85546875" style="29" customWidth="1"/>
    <col min="9" max="9" width="13.5703125" style="30" customWidth="1"/>
    <col min="10" max="10" width="6.5703125" style="24" customWidth="1"/>
  </cols>
  <sheetData>
    <row r="1" spans="1:10" ht="23.25" customHeight="1" x14ac:dyDescent="0.25">
      <c r="A1" s="18" t="s">
        <v>146</v>
      </c>
      <c r="B1" s="18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19" t="s">
        <v>103</v>
      </c>
      <c r="H1" s="25" t="s">
        <v>105</v>
      </c>
      <c r="I1" s="26" t="s">
        <v>104</v>
      </c>
      <c r="J1" s="23" t="s">
        <v>106</v>
      </c>
    </row>
    <row r="2" spans="1:10" x14ac:dyDescent="0.25">
      <c r="A2" t="s">
        <v>107</v>
      </c>
      <c r="B2" t="str">
        <f>C2&amp;" "&amp;D2</f>
        <v>ŠKRABÁNEK Petr</v>
      </c>
      <c r="C2" s="22" t="s">
        <v>37</v>
      </c>
      <c r="D2" s="22" t="s">
        <v>18</v>
      </c>
      <c r="E2" s="24">
        <v>1960</v>
      </c>
      <c r="F2" s="22" t="s">
        <v>24</v>
      </c>
      <c r="G2" s="20">
        <v>2.6006944444444447E-2</v>
      </c>
      <c r="H2" s="27">
        <f t="shared" ref="H2:H40" ca="1" si="0">YEAR(TODAY())-E2</f>
        <v>54</v>
      </c>
      <c r="I2" s="28">
        <f ca="1">IF(H2&lt;35,G2,G2*VLOOKUP(H2,koeficienty!$M$3:$N$68,2,0))</f>
        <v>2.259743402777778E-2</v>
      </c>
      <c r="J2" s="24">
        <v>25</v>
      </c>
    </row>
    <row r="3" spans="1:10" x14ac:dyDescent="0.25">
      <c r="A3" t="s">
        <v>108</v>
      </c>
      <c r="B3" t="str">
        <f t="shared" ref="B3:B40" si="1">C3&amp;" "&amp;D3</f>
        <v>SVITÁK Stanislav</v>
      </c>
      <c r="C3" s="22" t="s">
        <v>78</v>
      </c>
      <c r="D3" s="22" t="s">
        <v>4</v>
      </c>
      <c r="E3" s="24">
        <v>1950</v>
      </c>
      <c r="F3" s="22" t="s">
        <v>24</v>
      </c>
      <c r="G3" s="20">
        <v>2.8749999999999998E-2</v>
      </c>
      <c r="H3" s="27">
        <f t="shared" ca="1" si="0"/>
        <v>64</v>
      </c>
      <c r="I3" s="28">
        <f ca="1">IF(H3&lt;35,G3,G3*VLOOKUP(H3,koeficienty!$M$3:$N$68,2,0))</f>
        <v>2.2752749999999999E-2</v>
      </c>
      <c r="J3" s="24">
        <v>20</v>
      </c>
    </row>
    <row r="4" spans="1:10" x14ac:dyDescent="0.25">
      <c r="A4" t="s">
        <v>109</v>
      </c>
      <c r="B4" t="str">
        <f t="shared" si="1"/>
        <v>VYNIKAL Bedřich</v>
      </c>
      <c r="C4" s="22" t="s">
        <v>79</v>
      </c>
      <c r="D4" s="22" t="s">
        <v>80</v>
      </c>
      <c r="E4" s="24">
        <v>1952</v>
      </c>
      <c r="F4" s="22" t="s">
        <v>81</v>
      </c>
      <c r="G4" s="20">
        <v>2.9039351851851854E-2</v>
      </c>
      <c r="H4" s="27">
        <f t="shared" ca="1" si="0"/>
        <v>62</v>
      </c>
      <c r="I4" s="28">
        <f ca="1">IF(H4&lt;35,G4,G4*VLOOKUP(H4,koeficienty!$M$3:$N$68,2,0))</f>
        <v>2.3449276620370371E-2</v>
      </c>
      <c r="J4" s="24">
        <v>18</v>
      </c>
    </row>
    <row r="5" spans="1:10" x14ac:dyDescent="0.25">
      <c r="A5" t="s">
        <v>110</v>
      </c>
      <c r="B5" t="str">
        <f t="shared" si="1"/>
        <v>ZÁTOPEK Jiří</v>
      </c>
      <c r="C5" s="22" t="s">
        <v>3</v>
      </c>
      <c r="D5" s="22" t="s">
        <v>26</v>
      </c>
      <c r="E5" s="24">
        <v>1960</v>
      </c>
      <c r="F5" s="22" t="s">
        <v>5</v>
      </c>
      <c r="G5" s="20">
        <v>2.7349537037037037E-2</v>
      </c>
      <c r="H5" s="27">
        <f t="shared" ca="1" si="0"/>
        <v>54</v>
      </c>
      <c r="I5" s="28">
        <f ca="1">IF(H5&lt;35,G5,G5*VLOOKUP(H5,koeficienty!$M$3:$N$68,2,0))</f>
        <v>2.3764012731481481E-2</v>
      </c>
      <c r="J5" s="24">
        <v>17</v>
      </c>
    </row>
    <row r="6" spans="1:10" x14ac:dyDescent="0.25">
      <c r="A6" t="s">
        <v>111</v>
      </c>
      <c r="B6" t="str">
        <f t="shared" si="1"/>
        <v>COLLEN Malcolm</v>
      </c>
      <c r="C6" s="22" t="s">
        <v>38</v>
      </c>
      <c r="D6" s="22" t="s">
        <v>39</v>
      </c>
      <c r="E6" s="24">
        <v>1960</v>
      </c>
      <c r="F6" s="22" t="s">
        <v>40</v>
      </c>
      <c r="G6" s="20">
        <v>2.7384259259259257E-2</v>
      </c>
      <c r="H6" s="27">
        <f t="shared" ca="1" si="0"/>
        <v>54</v>
      </c>
      <c r="I6" s="28">
        <f ca="1">IF(H6&lt;35,G6,G6*VLOOKUP(H6,koeficienty!$M$3:$N$68,2,0))</f>
        <v>2.379418287037037E-2</v>
      </c>
      <c r="J6" s="24">
        <v>16</v>
      </c>
    </row>
    <row r="7" spans="1:10" x14ac:dyDescent="0.25">
      <c r="A7" t="s">
        <v>112</v>
      </c>
      <c r="B7" t="str">
        <f t="shared" si="1"/>
        <v>BALÁŽ Roman</v>
      </c>
      <c r="C7" s="22" t="s">
        <v>0</v>
      </c>
      <c r="D7" s="22" t="s">
        <v>1</v>
      </c>
      <c r="E7" s="24">
        <v>1965</v>
      </c>
      <c r="F7" s="22" t="s">
        <v>2</v>
      </c>
      <c r="G7" s="20">
        <v>2.6331018518518517E-2</v>
      </c>
      <c r="H7" s="27">
        <f t="shared" ca="1" si="0"/>
        <v>49</v>
      </c>
      <c r="I7" s="28">
        <f ca="1">IF(H7&lt;35,G7,G7*VLOOKUP(H7,koeficienty!$M$3:$N$68,2,0))</f>
        <v>2.3832204861111112E-2</v>
      </c>
      <c r="J7" s="24">
        <v>15</v>
      </c>
    </row>
    <row r="8" spans="1:10" x14ac:dyDescent="0.25">
      <c r="A8" t="s">
        <v>113</v>
      </c>
      <c r="B8" t="str">
        <f t="shared" si="1"/>
        <v>KVITA Josef</v>
      </c>
      <c r="C8" s="22" t="s">
        <v>82</v>
      </c>
      <c r="D8" s="22" t="s">
        <v>84</v>
      </c>
      <c r="E8" s="24">
        <v>1951</v>
      </c>
      <c r="F8" s="22" t="s">
        <v>5</v>
      </c>
      <c r="G8" s="20">
        <v>2.9826388888888892E-2</v>
      </c>
      <c r="H8" s="27">
        <f t="shared" ca="1" si="0"/>
        <v>63</v>
      </c>
      <c r="I8" s="28">
        <f ca="1">IF(H8&lt;35,G8,G8*VLOOKUP(H8,koeficienty!$M$3:$N$68,2,0))</f>
        <v>2.3846197916666669E-2</v>
      </c>
      <c r="J8" s="24">
        <v>14</v>
      </c>
    </row>
    <row r="9" spans="1:10" x14ac:dyDescent="0.25">
      <c r="A9" t="s">
        <v>114</v>
      </c>
      <c r="B9" t="str">
        <f t="shared" si="1"/>
        <v>SMOLA Josef</v>
      </c>
      <c r="C9" s="22" t="s">
        <v>83</v>
      </c>
      <c r="D9" s="22" t="s">
        <v>84</v>
      </c>
      <c r="E9" s="24">
        <v>1951</v>
      </c>
      <c r="F9" s="22" t="s">
        <v>24</v>
      </c>
      <c r="G9" s="20">
        <v>3.0775462962962966E-2</v>
      </c>
      <c r="H9" s="27">
        <f t="shared" ca="1" si="0"/>
        <v>63</v>
      </c>
      <c r="I9" s="28">
        <f ca="1">IF(H9&lt;35,G9,G9*VLOOKUP(H9,koeficienty!$M$3:$N$68,2,0))</f>
        <v>2.4604982638888891E-2</v>
      </c>
      <c r="J9" s="24">
        <v>13</v>
      </c>
    </row>
    <row r="10" spans="1:10" x14ac:dyDescent="0.25">
      <c r="A10" t="s">
        <v>115</v>
      </c>
      <c r="B10" t="str">
        <f t="shared" si="1"/>
        <v>KAMENEC Ivan</v>
      </c>
      <c r="C10" s="22" t="s">
        <v>53</v>
      </c>
      <c r="D10" s="22" t="s">
        <v>54</v>
      </c>
      <c r="E10" s="24">
        <v>1955</v>
      </c>
      <c r="F10" s="22" t="s">
        <v>55</v>
      </c>
      <c r="G10" s="20">
        <v>2.9837962962962965E-2</v>
      </c>
      <c r="H10" s="27">
        <f t="shared" ca="1" si="0"/>
        <v>59</v>
      </c>
      <c r="I10" s="28">
        <f ca="1">IF(H10&lt;35,G10,G10*VLOOKUP(H10,koeficienty!$M$3:$N$68,2,0))</f>
        <v>2.4801314814814818E-2</v>
      </c>
      <c r="J10" s="24">
        <v>12</v>
      </c>
    </row>
    <row r="11" spans="1:10" x14ac:dyDescent="0.25">
      <c r="A11" t="s">
        <v>116</v>
      </c>
      <c r="B11" t="str">
        <f t="shared" si="1"/>
        <v>RÝDL Pavel</v>
      </c>
      <c r="C11" s="22" t="s">
        <v>6</v>
      </c>
      <c r="D11" s="22" t="s">
        <v>7</v>
      </c>
      <c r="E11" s="24">
        <v>1967</v>
      </c>
      <c r="F11" s="22" t="s">
        <v>8</v>
      </c>
      <c r="G11" s="20">
        <v>2.7037037037037037E-2</v>
      </c>
      <c r="H11" s="27">
        <f t="shared" ca="1" si="0"/>
        <v>47</v>
      </c>
      <c r="I11" s="28">
        <f ca="1">IF(H11&lt;35,G11,G11*VLOOKUP(H11,koeficienty!$M$3:$N$68,2,0))</f>
        <v>2.4852444444444444E-2</v>
      </c>
      <c r="J11" s="24">
        <v>11</v>
      </c>
    </row>
    <row r="12" spans="1:10" x14ac:dyDescent="0.25">
      <c r="A12" t="s">
        <v>117</v>
      </c>
      <c r="B12" t="str">
        <f t="shared" si="1"/>
        <v>KELLER Antonín</v>
      </c>
      <c r="C12" s="22" t="s">
        <v>41</v>
      </c>
      <c r="D12" s="22" t="s">
        <v>42</v>
      </c>
      <c r="E12" s="24">
        <v>1963</v>
      </c>
      <c r="F12" s="22" t="s">
        <v>43</v>
      </c>
      <c r="G12" s="20">
        <v>2.8159722222222221E-2</v>
      </c>
      <c r="H12" s="27">
        <f t="shared" ca="1" si="0"/>
        <v>51</v>
      </c>
      <c r="I12" s="28">
        <f ca="1">IF(H12&lt;35,G12,G12*VLOOKUP(H12,koeficienty!$M$3:$N$68,2,0))</f>
        <v>2.5081864583333335E-2</v>
      </c>
      <c r="J12" s="24">
        <v>10</v>
      </c>
    </row>
    <row r="13" spans="1:10" x14ac:dyDescent="0.25">
      <c r="A13" t="s">
        <v>118</v>
      </c>
      <c r="B13" t="str">
        <f t="shared" si="1"/>
        <v>ZÁTOPEK Stanislav</v>
      </c>
      <c r="C13" s="22" t="s">
        <v>3</v>
      </c>
      <c r="D13" s="22" t="s">
        <v>4</v>
      </c>
      <c r="E13" s="24">
        <v>1972</v>
      </c>
      <c r="F13" s="22" t="s">
        <v>5</v>
      </c>
      <c r="G13" s="20">
        <v>2.6562499999999999E-2</v>
      </c>
      <c r="H13" s="27">
        <f t="shared" ca="1" si="0"/>
        <v>42</v>
      </c>
      <c r="I13" s="28">
        <f ca="1">IF(H13&lt;35,G13,G13*VLOOKUP(H13,koeficienty!$M$3:$N$68,2,0))</f>
        <v>2.5343281249999999E-2</v>
      </c>
      <c r="J13" s="24">
        <v>9</v>
      </c>
    </row>
    <row r="14" spans="1:10" x14ac:dyDescent="0.25">
      <c r="A14" t="s">
        <v>119</v>
      </c>
      <c r="B14" t="str">
        <f t="shared" si="1"/>
        <v>NEDOMA Ivo</v>
      </c>
      <c r="C14" s="22" t="s">
        <v>47</v>
      </c>
      <c r="D14" s="22" t="s">
        <v>48</v>
      </c>
      <c r="E14" s="24">
        <v>1959</v>
      </c>
      <c r="F14" s="22" t="s">
        <v>49</v>
      </c>
      <c r="G14" s="20">
        <v>2.9421296296296296E-2</v>
      </c>
      <c r="H14" s="27">
        <f t="shared" ca="1" si="0"/>
        <v>55</v>
      </c>
      <c r="I14" s="28">
        <f ca="1">IF(H14&lt;35,G14,G14*VLOOKUP(H14,koeficienty!$M$3:$N$68,2,0))</f>
        <v>2.534938888888889E-2</v>
      </c>
      <c r="J14" s="24">
        <v>8</v>
      </c>
    </row>
    <row r="15" spans="1:10" x14ac:dyDescent="0.25">
      <c r="A15" t="s">
        <v>120</v>
      </c>
      <c r="B15" t="str">
        <f t="shared" si="1"/>
        <v>ŠVIHEL Miroslav</v>
      </c>
      <c r="C15" s="22" t="s">
        <v>50</v>
      </c>
      <c r="D15" s="22" t="s">
        <v>51</v>
      </c>
      <c r="E15" s="24">
        <v>1958</v>
      </c>
      <c r="F15" s="22" t="s">
        <v>52</v>
      </c>
      <c r="G15" s="20">
        <v>2.9699074074074072E-2</v>
      </c>
      <c r="H15" s="27">
        <f t="shared" ca="1" si="0"/>
        <v>56</v>
      </c>
      <c r="I15" s="28">
        <f ca="1">IF(H15&lt;35,G15,G15*VLOOKUP(H15,koeficienty!$M$3:$N$68,2,0))</f>
        <v>2.5363009259259259E-2</v>
      </c>
      <c r="J15" s="24">
        <v>7</v>
      </c>
    </row>
    <row r="16" spans="1:10" x14ac:dyDescent="0.25">
      <c r="A16" t="s">
        <v>121</v>
      </c>
      <c r="B16" t="str">
        <f t="shared" si="1"/>
        <v>BAAR Martin</v>
      </c>
      <c r="C16" s="22" t="s">
        <v>13</v>
      </c>
      <c r="D16" s="22" t="s">
        <v>14</v>
      </c>
      <c r="E16" s="24">
        <v>1967</v>
      </c>
      <c r="F16" s="22" t="s">
        <v>15</v>
      </c>
      <c r="G16" s="20">
        <v>2.7986111111111111E-2</v>
      </c>
      <c r="H16" s="27">
        <f t="shared" ca="1" si="0"/>
        <v>47</v>
      </c>
      <c r="I16" s="28">
        <f ca="1">IF(H16&lt;35,G16,G16*VLOOKUP(H16,koeficienty!$M$3:$N$68,2,0))</f>
        <v>2.5724833333333332E-2</v>
      </c>
      <c r="J16" s="24">
        <v>6</v>
      </c>
    </row>
    <row r="17" spans="1:10" x14ac:dyDescent="0.25">
      <c r="A17" t="s">
        <v>122</v>
      </c>
      <c r="B17" t="str">
        <f t="shared" si="1"/>
        <v>HANKE David</v>
      </c>
      <c r="C17" s="22" t="s">
        <v>9</v>
      </c>
      <c r="D17" s="22" t="s">
        <v>10</v>
      </c>
      <c r="E17" s="24">
        <v>1971</v>
      </c>
      <c r="F17" s="22" t="s">
        <v>5</v>
      </c>
      <c r="G17" s="20">
        <v>2.7199074074074073E-2</v>
      </c>
      <c r="H17" s="27">
        <f t="shared" ca="1" si="0"/>
        <v>43</v>
      </c>
      <c r="I17" s="28">
        <f ca="1">IF(H17&lt;35,G17,G17*VLOOKUP(H17,koeficienty!$M$3:$N$68,2,0))</f>
        <v>2.5760243055555555E-2</v>
      </c>
      <c r="J17" s="24">
        <v>5</v>
      </c>
    </row>
    <row r="18" spans="1:10" x14ac:dyDescent="0.25">
      <c r="A18" t="s">
        <v>123</v>
      </c>
      <c r="B18" t="str">
        <f t="shared" si="1"/>
        <v>MINÁŘ Oldřich</v>
      </c>
      <c r="C18" s="22" t="s">
        <v>44</v>
      </c>
      <c r="D18" s="22" t="s">
        <v>45</v>
      </c>
      <c r="E18" s="24">
        <v>1963</v>
      </c>
      <c r="F18" s="22" t="s">
        <v>46</v>
      </c>
      <c r="G18" s="20">
        <v>2.9166666666666664E-2</v>
      </c>
      <c r="H18" s="27">
        <f t="shared" ca="1" si="0"/>
        <v>51</v>
      </c>
      <c r="I18" s="28">
        <f ca="1">IF(H18&lt;35,G18,G18*VLOOKUP(H18,koeficienty!$M$3:$N$68,2,0))</f>
        <v>2.5978749999999998E-2</v>
      </c>
      <c r="J18" s="24">
        <v>4</v>
      </c>
    </row>
    <row r="19" spans="1:10" x14ac:dyDescent="0.25">
      <c r="A19" t="s">
        <v>124</v>
      </c>
      <c r="B19" t="str">
        <f t="shared" si="1"/>
        <v>GROMUS Petr</v>
      </c>
      <c r="C19" s="22" t="s">
        <v>56</v>
      </c>
      <c r="D19" s="22" t="s">
        <v>18</v>
      </c>
      <c r="E19" s="24">
        <v>1956</v>
      </c>
      <c r="F19" s="22" t="s">
        <v>57</v>
      </c>
      <c r="G19" s="20">
        <v>3.0972222222222224E-2</v>
      </c>
      <c r="H19" s="27">
        <f t="shared" ca="1" si="0"/>
        <v>58</v>
      </c>
      <c r="I19" s="28">
        <f ca="1">IF(H19&lt;35,G19,G19*VLOOKUP(H19,koeficienty!$M$3:$N$68,2,0))</f>
        <v>2.5979500000000003E-2</v>
      </c>
      <c r="J19" s="24">
        <v>3</v>
      </c>
    </row>
    <row r="20" spans="1:10" x14ac:dyDescent="0.25">
      <c r="A20" t="s">
        <v>125</v>
      </c>
      <c r="B20" t="str">
        <f t="shared" si="1"/>
        <v>MRKLOVSKÝ Petr</v>
      </c>
      <c r="C20" s="22" t="s">
        <v>17</v>
      </c>
      <c r="D20" s="22" t="s">
        <v>18</v>
      </c>
      <c r="E20" s="24">
        <v>1966</v>
      </c>
      <c r="F20" s="22" t="s">
        <v>5</v>
      </c>
      <c r="G20" s="20">
        <v>2.8657407407407406E-2</v>
      </c>
      <c r="H20" s="27">
        <f t="shared" ca="1" si="0"/>
        <v>48</v>
      </c>
      <c r="I20" s="28">
        <f ca="1">IF(H20&lt;35,G20,G20*VLOOKUP(H20,koeficienty!$M$3:$N$68,2,0))</f>
        <v>2.6138421296296295E-2</v>
      </c>
      <c r="J20" s="24">
        <v>2</v>
      </c>
    </row>
    <row r="21" spans="1:10" x14ac:dyDescent="0.25">
      <c r="A21" t="s">
        <v>126</v>
      </c>
      <c r="B21" t="str">
        <f t="shared" si="1"/>
        <v>TSAMETIS Nikolaos</v>
      </c>
      <c r="C21" s="22" t="s">
        <v>89</v>
      </c>
      <c r="D21" s="22" t="s">
        <v>90</v>
      </c>
      <c r="E21" s="24">
        <v>1942</v>
      </c>
      <c r="F21" s="22" t="s">
        <v>91</v>
      </c>
      <c r="G21" s="20">
        <v>3.6249999999999998E-2</v>
      </c>
      <c r="H21" s="27">
        <f t="shared" ca="1" si="0"/>
        <v>72</v>
      </c>
      <c r="I21" s="28">
        <f ca="1">IF(H21&lt;35,G21,G21*VLOOKUP(H21,koeficienty!$M$3:$N$68,2,0))</f>
        <v>2.6157999999999997E-2</v>
      </c>
      <c r="J21" s="24">
        <v>1</v>
      </c>
    </row>
    <row r="22" spans="1:10" x14ac:dyDescent="0.25">
      <c r="A22" t="s">
        <v>127</v>
      </c>
      <c r="B22" t="str">
        <f t="shared" si="1"/>
        <v>HARTIG David</v>
      </c>
      <c r="C22" s="22" t="s">
        <v>11</v>
      </c>
      <c r="D22" s="22" t="s">
        <v>10</v>
      </c>
      <c r="E22" s="24">
        <v>1973</v>
      </c>
      <c r="F22" s="22" t="s">
        <v>12</v>
      </c>
      <c r="G22" s="20">
        <v>2.7233796296296298E-2</v>
      </c>
      <c r="H22" s="27">
        <f t="shared" ca="1" si="0"/>
        <v>41</v>
      </c>
      <c r="I22" s="28">
        <f ca="1">IF(H22&lt;35,G22,G22*VLOOKUP(H22,koeficienty!$M$3:$N$68,2,0))</f>
        <v>2.617167824074074E-2</v>
      </c>
      <c r="J22" s="24">
        <v>0</v>
      </c>
    </row>
    <row r="23" spans="1:10" x14ac:dyDescent="0.25">
      <c r="A23" t="s">
        <v>128</v>
      </c>
      <c r="B23" t="str">
        <f t="shared" si="1"/>
        <v>HRNČÍŘ Martin</v>
      </c>
      <c r="C23" s="22" t="s">
        <v>16</v>
      </c>
      <c r="D23" s="22" t="s">
        <v>14</v>
      </c>
      <c r="E23" s="24">
        <v>1971</v>
      </c>
      <c r="F23" s="22" t="s">
        <v>5</v>
      </c>
      <c r="G23" s="20">
        <v>2.8483796296296295E-2</v>
      </c>
      <c r="H23" s="27">
        <f t="shared" ca="1" si="0"/>
        <v>43</v>
      </c>
      <c r="I23" s="28">
        <f ca="1">IF(H23&lt;35,G23,G23*VLOOKUP(H23,koeficienty!$M$3:$N$68,2,0))</f>
        <v>2.6977003472222223E-2</v>
      </c>
      <c r="J23" s="24">
        <v>0</v>
      </c>
    </row>
    <row r="24" spans="1:10" x14ac:dyDescent="0.25">
      <c r="A24" t="s">
        <v>129</v>
      </c>
      <c r="B24" t="str">
        <f t="shared" si="1"/>
        <v>NEUWIRTH Alexandr</v>
      </c>
      <c r="C24" s="22" t="s">
        <v>69</v>
      </c>
      <c r="D24" s="22" t="s">
        <v>70</v>
      </c>
      <c r="E24" s="24">
        <v>1955</v>
      </c>
      <c r="F24" s="22" t="s">
        <v>5</v>
      </c>
      <c r="G24" s="20">
        <v>3.2777777777777781E-2</v>
      </c>
      <c r="H24" s="27">
        <f t="shared" ca="1" si="0"/>
        <v>59</v>
      </c>
      <c r="I24" s="28">
        <f ca="1">IF(H24&lt;35,G24,G24*VLOOKUP(H24,koeficienty!$M$3:$N$68,2,0))</f>
        <v>2.7244888888888891E-2</v>
      </c>
      <c r="J24" s="24">
        <v>0</v>
      </c>
    </row>
    <row r="25" spans="1:10" x14ac:dyDescent="0.25">
      <c r="A25" t="s">
        <v>130</v>
      </c>
      <c r="B25" t="str">
        <f t="shared" si="1"/>
        <v>RYŠAVÝ Jiří</v>
      </c>
      <c r="C25" s="22" t="s">
        <v>64</v>
      </c>
      <c r="D25" s="22" t="s">
        <v>26</v>
      </c>
      <c r="E25" s="24">
        <v>1958</v>
      </c>
      <c r="F25" s="22" t="s">
        <v>65</v>
      </c>
      <c r="G25" s="20">
        <v>3.2077546296296298E-2</v>
      </c>
      <c r="H25" s="27">
        <f t="shared" ca="1" si="0"/>
        <v>56</v>
      </c>
      <c r="I25" s="28">
        <f ca="1">IF(H25&lt;35,G25,G25*VLOOKUP(H25,koeficienty!$M$3:$N$68,2,0))</f>
        <v>2.7394224537037038E-2</v>
      </c>
      <c r="J25" s="24">
        <v>0</v>
      </c>
    </row>
    <row r="26" spans="1:10" x14ac:dyDescent="0.25">
      <c r="A26" t="s">
        <v>131</v>
      </c>
      <c r="B26" t="str">
        <f t="shared" si="1"/>
        <v>KRUPA Lubomír</v>
      </c>
      <c r="C26" s="22" t="s">
        <v>61</v>
      </c>
      <c r="D26" s="22" t="s">
        <v>62</v>
      </c>
      <c r="E26" s="24">
        <v>1961</v>
      </c>
      <c r="F26" s="22" t="s">
        <v>63</v>
      </c>
      <c r="G26" s="20">
        <v>3.1458333333333331E-2</v>
      </c>
      <c r="H26" s="27">
        <f t="shared" ca="1" si="0"/>
        <v>53</v>
      </c>
      <c r="I26" s="28">
        <f ca="1">IF(H26&lt;35,G26,G26*VLOOKUP(H26,koeficienty!$M$3:$N$68,2,0))</f>
        <v>2.7563791666666664E-2</v>
      </c>
      <c r="J26" s="24">
        <v>0</v>
      </c>
    </row>
    <row r="27" spans="1:10" x14ac:dyDescent="0.25">
      <c r="A27" t="s">
        <v>132</v>
      </c>
      <c r="B27" t="str">
        <f t="shared" si="1"/>
        <v>CHÝLEK Patrik</v>
      </c>
      <c r="C27" s="22" t="s">
        <v>19</v>
      </c>
      <c r="D27" s="22" t="s">
        <v>20</v>
      </c>
      <c r="E27" s="24">
        <v>1973</v>
      </c>
      <c r="F27" s="22" t="s">
        <v>21</v>
      </c>
      <c r="G27" s="20">
        <v>2.8796296296296296E-2</v>
      </c>
      <c r="H27" s="27">
        <f t="shared" ca="1" si="0"/>
        <v>41</v>
      </c>
      <c r="I27" s="28">
        <f ca="1">IF(H27&lt;35,G27,G27*VLOOKUP(H27,koeficienty!$M$3:$N$68,2,0))</f>
        <v>2.7673240740740738E-2</v>
      </c>
      <c r="J27" s="24">
        <v>0</v>
      </c>
    </row>
    <row r="28" spans="1:10" x14ac:dyDescent="0.25">
      <c r="A28" t="s">
        <v>133</v>
      </c>
      <c r="B28" t="str">
        <f t="shared" si="1"/>
        <v>BAŽANOWSKI Rostislav</v>
      </c>
      <c r="C28" s="22" t="s">
        <v>22</v>
      </c>
      <c r="D28" s="22" t="s">
        <v>23</v>
      </c>
      <c r="E28" s="24">
        <v>1965</v>
      </c>
      <c r="F28" s="22" t="s">
        <v>24</v>
      </c>
      <c r="G28" s="20">
        <v>3.0783564814814816E-2</v>
      </c>
      <c r="H28" s="27">
        <f t="shared" ca="1" si="0"/>
        <v>49</v>
      </c>
      <c r="I28" s="28">
        <f ca="1">IF(H28&lt;35,G28,G28*VLOOKUP(H28,koeficienty!$M$3:$N$68,2,0))</f>
        <v>2.7862204513888891E-2</v>
      </c>
      <c r="J28" s="24">
        <v>0</v>
      </c>
    </row>
    <row r="29" spans="1:10" x14ac:dyDescent="0.25">
      <c r="A29" t="s">
        <v>134</v>
      </c>
      <c r="B29" t="str">
        <f t="shared" si="1"/>
        <v>ŠNEVAJS Radomír</v>
      </c>
      <c r="C29" s="22" t="s">
        <v>58</v>
      </c>
      <c r="D29" s="22" t="s">
        <v>59</v>
      </c>
      <c r="E29" s="24">
        <v>1963</v>
      </c>
      <c r="F29" s="22" t="s">
        <v>60</v>
      </c>
      <c r="G29" s="20">
        <v>3.1296296296296301E-2</v>
      </c>
      <c r="H29" s="27">
        <f t="shared" ca="1" si="0"/>
        <v>51</v>
      </c>
      <c r="I29" s="28">
        <f ca="1">IF(H29&lt;35,G29,G29*VLOOKUP(H29,koeficienty!$M$3:$N$68,2,0))</f>
        <v>2.7875611111111118E-2</v>
      </c>
      <c r="J29" s="24">
        <v>0</v>
      </c>
    </row>
    <row r="30" spans="1:10" x14ac:dyDescent="0.25">
      <c r="A30" t="s">
        <v>135</v>
      </c>
      <c r="B30" t="str">
        <f t="shared" si="1"/>
        <v>NAVARA Petr</v>
      </c>
      <c r="C30" s="22" t="s">
        <v>85</v>
      </c>
      <c r="D30" s="22" t="s">
        <v>18</v>
      </c>
      <c r="E30" s="24">
        <v>1945</v>
      </c>
      <c r="F30" s="22" t="s">
        <v>5</v>
      </c>
      <c r="G30" s="20">
        <v>3.7395833333333336E-2</v>
      </c>
      <c r="H30" s="27">
        <f t="shared" ca="1" si="0"/>
        <v>69</v>
      </c>
      <c r="I30" s="28">
        <f ca="1">IF(H30&lt;35,G30,G30*VLOOKUP(H30,koeficienty!$M$3:$N$68,2,0))</f>
        <v>2.8005739583333335E-2</v>
      </c>
      <c r="J30" s="24">
        <v>0</v>
      </c>
    </row>
    <row r="31" spans="1:10" x14ac:dyDescent="0.25">
      <c r="A31" t="s">
        <v>136</v>
      </c>
      <c r="B31" t="str">
        <f t="shared" si="1"/>
        <v>DVOŘÁK Ladislav</v>
      </c>
      <c r="C31" s="22" t="s">
        <v>66</v>
      </c>
      <c r="D31" s="22" t="s">
        <v>67</v>
      </c>
      <c r="E31" s="24">
        <v>1962</v>
      </c>
      <c r="F31" s="22" t="s">
        <v>68</v>
      </c>
      <c r="G31" s="20">
        <v>3.2106481481481479E-2</v>
      </c>
      <c r="H31" s="27">
        <f t="shared" ca="1" si="0"/>
        <v>52</v>
      </c>
      <c r="I31" s="28">
        <f ca="1">IF(H31&lt;35,G31,G31*VLOOKUP(H31,koeficienty!$M$3:$N$68,2,0))</f>
        <v>2.8362865740740737E-2</v>
      </c>
      <c r="J31" s="24">
        <v>0</v>
      </c>
    </row>
    <row r="32" spans="1:10" x14ac:dyDescent="0.25">
      <c r="A32" t="s">
        <v>137</v>
      </c>
      <c r="B32" t="str">
        <f t="shared" si="1"/>
        <v>KOLAŘÍK Alois</v>
      </c>
      <c r="C32" s="22" t="s">
        <v>71</v>
      </c>
      <c r="D32" s="22" t="s">
        <v>72</v>
      </c>
      <c r="E32" s="24">
        <v>1955</v>
      </c>
      <c r="F32" s="22" t="s">
        <v>5</v>
      </c>
      <c r="G32" s="20">
        <v>3.4224537037037032E-2</v>
      </c>
      <c r="H32" s="27">
        <f t="shared" ca="1" si="0"/>
        <v>59</v>
      </c>
      <c r="I32" s="28">
        <f ca="1">IF(H32&lt;35,G32,G32*VLOOKUP(H32,koeficienty!$M$3:$N$68,2,0))</f>
        <v>2.8447435185185183E-2</v>
      </c>
      <c r="J32" s="24">
        <v>0</v>
      </c>
    </row>
    <row r="33" spans="1:10" x14ac:dyDescent="0.25">
      <c r="A33" t="s">
        <v>138</v>
      </c>
      <c r="B33" t="str">
        <f t="shared" si="1"/>
        <v>BORTEL Jiří</v>
      </c>
      <c r="C33" s="22" t="s">
        <v>25</v>
      </c>
      <c r="D33" s="22" t="s">
        <v>26</v>
      </c>
      <c r="E33" s="24">
        <v>1965</v>
      </c>
      <c r="F33" s="22" t="s">
        <v>27</v>
      </c>
      <c r="G33" s="20">
        <v>3.1585648148148147E-2</v>
      </c>
      <c r="H33" s="27">
        <f t="shared" ca="1" si="0"/>
        <v>49</v>
      </c>
      <c r="I33" s="28">
        <f ca="1">IF(H33&lt;35,G33,G33*VLOOKUP(H33,koeficienty!$M$3:$N$68,2,0))</f>
        <v>2.858817013888889E-2</v>
      </c>
      <c r="J33" s="24">
        <v>0</v>
      </c>
    </row>
    <row r="34" spans="1:10" x14ac:dyDescent="0.25">
      <c r="A34" t="s">
        <v>139</v>
      </c>
      <c r="B34" t="str">
        <f t="shared" si="1"/>
        <v>HARVEY Kevin</v>
      </c>
      <c r="C34" s="22" t="s">
        <v>28</v>
      </c>
      <c r="D34" s="22" t="s">
        <v>29</v>
      </c>
      <c r="E34" s="24">
        <v>1967</v>
      </c>
      <c r="F34" s="22" t="s">
        <v>30</v>
      </c>
      <c r="G34" s="20">
        <v>3.1655092592592596E-2</v>
      </c>
      <c r="H34" s="27">
        <f t="shared" ca="1" si="0"/>
        <v>47</v>
      </c>
      <c r="I34" s="28">
        <f ca="1">IF(H34&lt;35,G34,G34*VLOOKUP(H34,koeficienty!$M$3:$N$68,2,0))</f>
        <v>2.9097361111111116E-2</v>
      </c>
      <c r="J34" s="24">
        <v>0</v>
      </c>
    </row>
    <row r="35" spans="1:10" x14ac:dyDescent="0.25">
      <c r="A35" t="s">
        <v>140</v>
      </c>
      <c r="B35" t="str">
        <f t="shared" si="1"/>
        <v>MÍSTECKÝ Eduard</v>
      </c>
      <c r="C35" s="22" t="s">
        <v>86</v>
      </c>
      <c r="D35" s="22" t="s">
        <v>87</v>
      </c>
      <c r="E35" s="24">
        <v>1952</v>
      </c>
      <c r="F35" s="22" t="s">
        <v>88</v>
      </c>
      <c r="G35" s="20">
        <v>3.7523148148148146E-2</v>
      </c>
      <c r="H35" s="27">
        <f t="shared" ca="1" si="0"/>
        <v>62</v>
      </c>
      <c r="I35" s="28">
        <f ca="1">IF(H35&lt;35,G35,G35*VLOOKUP(H35,koeficienty!$M$3:$N$68,2,0))</f>
        <v>3.0299942129629626E-2</v>
      </c>
      <c r="J35" s="24">
        <v>0</v>
      </c>
    </row>
    <row r="36" spans="1:10" x14ac:dyDescent="0.25">
      <c r="A36" t="s">
        <v>141</v>
      </c>
      <c r="B36" t="str">
        <f t="shared" si="1"/>
        <v>KONTÚR Milan</v>
      </c>
      <c r="C36" s="22" t="s">
        <v>73</v>
      </c>
      <c r="D36" s="22" t="s">
        <v>74</v>
      </c>
      <c r="E36" s="24">
        <v>1960</v>
      </c>
      <c r="F36" s="22" t="s">
        <v>75</v>
      </c>
      <c r="G36" s="20">
        <v>3.5208333333333335E-2</v>
      </c>
      <c r="H36" s="27">
        <f t="shared" ca="1" si="0"/>
        <v>54</v>
      </c>
      <c r="I36" s="28">
        <f ca="1">IF(H36&lt;35,G36,G36*VLOOKUP(H36,koeficienty!$M$3:$N$68,2,0))</f>
        <v>3.0592520833333334E-2</v>
      </c>
      <c r="J36" s="24">
        <v>0</v>
      </c>
    </row>
    <row r="37" spans="1:10" x14ac:dyDescent="0.25">
      <c r="A37" t="s">
        <v>142</v>
      </c>
      <c r="B37" t="str">
        <f t="shared" si="1"/>
        <v>ŠABLATURA Pavel</v>
      </c>
      <c r="C37" s="22" t="s">
        <v>31</v>
      </c>
      <c r="D37" s="22" t="s">
        <v>7</v>
      </c>
      <c r="E37" s="24">
        <v>1972</v>
      </c>
      <c r="F37" s="22" t="s">
        <v>32</v>
      </c>
      <c r="G37" s="20">
        <v>3.2071759259259258E-2</v>
      </c>
      <c r="H37" s="27">
        <f t="shared" ca="1" si="0"/>
        <v>42</v>
      </c>
      <c r="I37" s="28">
        <f ca="1">IF(H37&lt;35,G37,G37*VLOOKUP(H37,koeficienty!$M$3:$N$68,2,0))</f>
        <v>3.0599665509259258E-2</v>
      </c>
      <c r="J37" s="24">
        <v>0</v>
      </c>
    </row>
    <row r="38" spans="1:10" x14ac:dyDescent="0.25">
      <c r="A38" t="s">
        <v>143</v>
      </c>
      <c r="B38" t="str">
        <f t="shared" si="1"/>
        <v>MACH Pavel</v>
      </c>
      <c r="C38" s="22" t="s">
        <v>33</v>
      </c>
      <c r="D38" s="22" t="s">
        <v>7</v>
      </c>
      <c r="E38" s="24">
        <v>1971</v>
      </c>
      <c r="F38" s="22" t="s">
        <v>34</v>
      </c>
      <c r="G38" s="20">
        <v>3.4872685185185187E-2</v>
      </c>
      <c r="H38" s="27">
        <f t="shared" ca="1" si="0"/>
        <v>43</v>
      </c>
      <c r="I38" s="28">
        <f ca="1">IF(H38&lt;35,G38,G38*VLOOKUP(H38,koeficienty!$M$3:$N$68,2,0))</f>
        <v>3.3027920138888896E-2</v>
      </c>
      <c r="J38" s="24">
        <v>0</v>
      </c>
    </row>
    <row r="39" spans="1:10" x14ac:dyDescent="0.25">
      <c r="A39" t="s">
        <v>144</v>
      </c>
      <c r="B39" t="str">
        <f t="shared" si="1"/>
        <v>LYSÁK Radim</v>
      </c>
      <c r="C39" s="22" t="s">
        <v>76</v>
      </c>
      <c r="D39" s="22" t="s">
        <v>77</v>
      </c>
      <c r="E39" s="24">
        <v>1960</v>
      </c>
      <c r="F39" s="22" t="s">
        <v>68</v>
      </c>
      <c r="G39" s="20">
        <v>3.8634259259259257E-2</v>
      </c>
      <c r="H39" s="27">
        <f t="shared" ca="1" si="0"/>
        <v>54</v>
      </c>
      <c r="I39" s="28">
        <f ca="1">IF(H39&lt;35,G39,G39*VLOOKUP(H39,koeficienty!$M$3:$N$68,2,0))</f>
        <v>3.3569307870370366E-2</v>
      </c>
      <c r="J39" s="24">
        <v>0</v>
      </c>
    </row>
    <row r="40" spans="1:10" x14ac:dyDescent="0.25">
      <c r="A40" t="s">
        <v>145</v>
      </c>
      <c r="B40" t="str">
        <f t="shared" si="1"/>
        <v>VELEBA Jiří</v>
      </c>
      <c r="C40" s="22" t="s">
        <v>35</v>
      </c>
      <c r="D40" s="22" t="s">
        <v>26</v>
      </c>
      <c r="E40" s="24">
        <v>1973</v>
      </c>
      <c r="F40" s="22" t="s">
        <v>36</v>
      </c>
      <c r="G40" s="20">
        <v>4.53587962962963E-2</v>
      </c>
      <c r="H40" s="27">
        <f t="shared" ca="1" si="0"/>
        <v>41</v>
      </c>
      <c r="I40" s="28">
        <f ca="1">IF(H40&lt;35,G40,G40*VLOOKUP(H40,koeficienty!$M$3:$N$68,2,0))</f>
        <v>4.3589803240740743E-2</v>
      </c>
      <c r="J40" s="24">
        <v>0</v>
      </c>
    </row>
  </sheetData>
  <autoFilter ref="A1:J40"/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1" sqref="B1"/>
    </sheetView>
  </sheetViews>
  <sheetFormatPr defaultRowHeight="15" x14ac:dyDescent="0.25"/>
  <cols>
    <col min="1" max="1" width="5.85546875" customWidth="1"/>
    <col min="2" max="2" width="21.85546875" customWidth="1"/>
    <col min="3" max="3" width="15.42578125" style="22" hidden="1" customWidth="1"/>
    <col min="4" max="4" width="0" style="22" hidden="1" customWidth="1"/>
    <col min="5" max="5" width="9.140625" style="24"/>
    <col min="6" max="6" width="27" style="22" customWidth="1"/>
    <col min="7" max="7" width="12" style="33" customWidth="1"/>
    <col min="8" max="8" width="6.85546875" style="29" customWidth="1"/>
    <col min="9" max="9" width="13.5703125" style="36" customWidth="1"/>
    <col min="10" max="10" width="6.5703125" style="24" customWidth="1"/>
  </cols>
  <sheetData>
    <row r="1" spans="1:10" ht="23.25" customHeight="1" x14ac:dyDescent="0.25">
      <c r="A1" s="18" t="s">
        <v>146</v>
      </c>
      <c r="B1" s="18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32" t="s">
        <v>103</v>
      </c>
      <c r="H1" s="25" t="s">
        <v>105</v>
      </c>
      <c r="I1" s="34" t="s">
        <v>104</v>
      </c>
      <c r="J1" s="23" t="s">
        <v>106</v>
      </c>
    </row>
    <row r="2" spans="1:10" x14ac:dyDescent="0.25">
      <c r="A2" t="s">
        <v>107</v>
      </c>
      <c r="B2" t="str">
        <f>C2&amp;" "&amp;D2</f>
        <v>HANKE David</v>
      </c>
      <c r="C2" s="22" t="s">
        <v>9</v>
      </c>
      <c r="D2" s="22" t="s">
        <v>10</v>
      </c>
      <c r="E2" s="24">
        <v>1971</v>
      </c>
      <c r="F2" s="22" t="s">
        <v>5</v>
      </c>
      <c r="G2" s="33">
        <v>5.9027777777777776E-3</v>
      </c>
      <c r="H2" s="27">
        <f t="shared" ref="H2:H11" ca="1" si="0">YEAR(TODAY())-E2</f>
        <v>43</v>
      </c>
      <c r="I2" s="35">
        <f ca="1">IF(H2&lt;35,G2,G2*VLOOKUP(H2,koeficienty!$A$3:$B$68,2,0))</f>
        <v>5.4261284722222219E-3</v>
      </c>
      <c r="J2" s="24">
        <v>25</v>
      </c>
    </row>
    <row r="3" spans="1:10" x14ac:dyDescent="0.25">
      <c r="A3" t="s">
        <v>108</v>
      </c>
      <c r="B3" t="str">
        <f t="shared" ref="B3:B11" si="1">C3&amp;" "&amp;D3</f>
        <v>ZÁTOPEK Jiří</v>
      </c>
      <c r="C3" s="22" t="s">
        <v>3</v>
      </c>
      <c r="D3" s="22" t="s">
        <v>26</v>
      </c>
      <c r="E3" s="24">
        <v>1960</v>
      </c>
      <c r="F3" s="22" t="s">
        <v>5</v>
      </c>
      <c r="G3" s="33">
        <v>6.4583333333333333E-3</v>
      </c>
      <c r="H3" s="27">
        <f t="shared" ca="1" si="0"/>
        <v>54</v>
      </c>
      <c r="I3" s="35">
        <f ca="1">IF(H3&lt;35,G3,G3*VLOOKUP(H3,koeficienty!$A$3:$B$68,2,0))</f>
        <v>5.4472812499999999E-3</v>
      </c>
      <c r="J3" s="24">
        <v>20</v>
      </c>
    </row>
    <row r="4" spans="1:10" x14ac:dyDescent="0.25">
      <c r="A4" t="s">
        <v>109</v>
      </c>
      <c r="B4" t="str">
        <f t="shared" si="1"/>
        <v>PŘÍVĚTIVÝ Miroslav</v>
      </c>
      <c r="C4" s="22" t="s">
        <v>156</v>
      </c>
      <c r="D4" s="22" t="s">
        <v>51</v>
      </c>
      <c r="E4" s="24">
        <v>1953</v>
      </c>
      <c r="F4" s="22" t="s">
        <v>5</v>
      </c>
      <c r="G4" s="33">
        <v>7.0254629629629634E-3</v>
      </c>
      <c r="H4" s="27">
        <f t="shared" ca="1" si="0"/>
        <v>61</v>
      </c>
      <c r="I4" s="35">
        <f ca="1">IF(H4&lt;35,G4,G4*VLOOKUP(H4,koeficienty!$A$3:$B$68,2,0))</f>
        <v>5.5617077546296296E-3</v>
      </c>
      <c r="J4" s="24">
        <v>18</v>
      </c>
    </row>
    <row r="5" spans="1:10" x14ac:dyDescent="0.25">
      <c r="A5" t="s">
        <v>110</v>
      </c>
      <c r="B5" t="str">
        <f t="shared" si="1"/>
        <v>ŠKAPA Marek</v>
      </c>
      <c r="C5" s="22" t="s">
        <v>151</v>
      </c>
      <c r="D5" s="22" t="s">
        <v>152</v>
      </c>
      <c r="E5" s="24">
        <v>1971</v>
      </c>
      <c r="F5" s="22" t="s">
        <v>153</v>
      </c>
      <c r="G5" s="33">
        <v>6.1805555555555563E-3</v>
      </c>
      <c r="H5" s="27">
        <f t="shared" ca="1" si="0"/>
        <v>43</v>
      </c>
      <c r="I5" s="35">
        <f ca="1">IF(H5&lt;35,G5,G5*VLOOKUP(H5,koeficienty!$A$3:$B$68,2,0))</f>
        <v>5.6814756944444456E-3</v>
      </c>
      <c r="J5" s="24">
        <v>17</v>
      </c>
    </row>
    <row r="6" spans="1:10" x14ac:dyDescent="0.25">
      <c r="A6" t="s">
        <v>111</v>
      </c>
      <c r="B6" t="str">
        <f t="shared" si="1"/>
        <v>HARTIG David</v>
      </c>
      <c r="C6" s="22" t="s">
        <v>11</v>
      </c>
      <c r="D6" s="22" t="s">
        <v>10</v>
      </c>
      <c r="E6" s="24">
        <v>1973</v>
      </c>
      <c r="F6" s="22" t="s">
        <v>150</v>
      </c>
      <c r="G6" s="33">
        <v>6.122685185185185E-3</v>
      </c>
      <c r="H6" s="27">
        <f t="shared" ca="1" si="0"/>
        <v>41</v>
      </c>
      <c r="I6" s="35">
        <f ca="1">IF(H6&lt;35,G6,G6*VLOOKUP(H6,koeficienty!$A$3:$B$68,2,0))</f>
        <v>5.7084855324074073E-3</v>
      </c>
      <c r="J6" s="24">
        <v>16</v>
      </c>
    </row>
    <row r="7" spans="1:10" x14ac:dyDescent="0.25">
      <c r="A7" t="s">
        <v>112</v>
      </c>
      <c r="B7" t="str">
        <f t="shared" si="1"/>
        <v>KVITA Josef</v>
      </c>
      <c r="C7" s="22" t="s">
        <v>82</v>
      </c>
      <c r="D7" s="22" t="s">
        <v>84</v>
      </c>
      <c r="E7" s="24">
        <v>1951</v>
      </c>
      <c r="F7" s="22" t="s">
        <v>5</v>
      </c>
      <c r="G7" s="33">
        <v>7.4884259259259262E-3</v>
      </c>
      <c r="H7" s="27">
        <f t="shared" ca="1" si="0"/>
        <v>63</v>
      </c>
      <c r="I7" s="35">
        <f ca="1">IF(H7&lt;35,G7,G7*VLOOKUP(H7,koeficienty!$A$3:$B$68,2,0))</f>
        <v>5.8136394675925929E-3</v>
      </c>
      <c r="J7" s="24">
        <v>15</v>
      </c>
    </row>
    <row r="8" spans="1:10" x14ac:dyDescent="0.25">
      <c r="A8" t="s">
        <v>113</v>
      </c>
      <c r="B8" t="str">
        <f t="shared" si="1"/>
        <v>NEDOMA Ivo</v>
      </c>
      <c r="C8" s="22" t="s">
        <v>47</v>
      </c>
      <c r="D8" s="22" t="s">
        <v>48</v>
      </c>
      <c r="E8" s="24">
        <v>1959</v>
      </c>
      <c r="F8" s="22" t="s">
        <v>49</v>
      </c>
      <c r="G8" s="33">
        <v>7.1296296296296307E-3</v>
      </c>
      <c r="H8" s="27">
        <f t="shared" ca="1" si="0"/>
        <v>55</v>
      </c>
      <c r="I8" s="35">
        <f ca="1">IF(H8&lt;35,G8,G8*VLOOKUP(H8,koeficienty!$A$3:$B$68,2,0))</f>
        <v>5.9628657407407408E-3</v>
      </c>
      <c r="J8" s="24">
        <v>14</v>
      </c>
    </row>
    <row r="9" spans="1:10" x14ac:dyDescent="0.25">
      <c r="A9" t="s">
        <v>114</v>
      </c>
      <c r="B9" t="str">
        <f t="shared" si="1"/>
        <v>JELÍNEK Petr</v>
      </c>
      <c r="C9" s="22" t="s">
        <v>157</v>
      </c>
      <c r="D9" s="22" t="s">
        <v>18</v>
      </c>
      <c r="E9" s="24">
        <v>1952</v>
      </c>
      <c r="F9" s="22" t="s">
        <v>5</v>
      </c>
      <c r="G9" s="33">
        <v>7.9745370370370369E-3</v>
      </c>
      <c r="H9" s="27">
        <f t="shared" ca="1" si="0"/>
        <v>62</v>
      </c>
      <c r="I9" s="35">
        <f ca="1">IF(H9&lt;35,G9,G9*VLOOKUP(H9,koeficienty!$A$3:$B$68,2,0))</f>
        <v>6.2516383101851843E-3</v>
      </c>
      <c r="J9" s="24">
        <v>13</v>
      </c>
    </row>
    <row r="10" spans="1:10" x14ac:dyDescent="0.25">
      <c r="A10" t="s">
        <v>115</v>
      </c>
      <c r="B10" t="str">
        <f t="shared" si="1"/>
        <v>HRNČÍŘ Martin</v>
      </c>
      <c r="C10" s="22" t="s">
        <v>16</v>
      </c>
      <c r="D10" s="22" t="s">
        <v>14</v>
      </c>
      <c r="E10" s="24">
        <v>1971</v>
      </c>
      <c r="F10" s="22" t="s">
        <v>5</v>
      </c>
      <c r="G10" s="33">
        <v>6.8055555555555569E-3</v>
      </c>
      <c r="H10" s="27">
        <f t="shared" ca="1" si="0"/>
        <v>43</v>
      </c>
      <c r="I10" s="35">
        <f ca="1">IF(H10&lt;35,G10,G10*VLOOKUP(H10,koeficienty!$A$3:$B$68,2,0))</f>
        <v>6.256006944444446E-3</v>
      </c>
      <c r="J10" s="24">
        <v>12</v>
      </c>
    </row>
    <row r="11" spans="1:10" x14ac:dyDescent="0.25">
      <c r="A11" t="s">
        <v>116</v>
      </c>
      <c r="B11" t="str">
        <f t="shared" si="1"/>
        <v>GROŠ Štefan</v>
      </c>
      <c r="C11" s="22" t="s">
        <v>154</v>
      </c>
      <c r="D11" s="22" t="s">
        <v>155</v>
      </c>
      <c r="E11" s="24">
        <v>1961</v>
      </c>
      <c r="F11" s="22" t="s">
        <v>75</v>
      </c>
      <c r="G11" s="33">
        <v>8.4375000000000006E-3</v>
      </c>
      <c r="H11" s="27">
        <f t="shared" ca="1" si="0"/>
        <v>53</v>
      </c>
      <c r="I11" s="35">
        <f ca="1">IF(H11&lt;35,G11,G11*VLOOKUP(H11,koeficienty!$A$3:$B$68,2,0))</f>
        <v>7.1765156250000002E-3</v>
      </c>
      <c r="J11" s="24">
        <v>11</v>
      </c>
    </row>
  </sheetData>
  <autoFilter ref="A1:J1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1" sqref="C1:D1048576"/>
    </sheetView>
  </sheetViews>
  <sheetFormatPr defaultRowHeight="15" x14ac:dyDescent="0.25"/>
  <cols>
    <col min="1" max="1" width="5.85546875" customWidth="1"/>
    <col min="2" max="2" width="20" customWidth="1"/>
    <col min="3" max="3" width="15.42578125" style="22" hidden="1" customWidth="1"/>
    <col min="4" max="4" width="0" style="22" hidden="1" customWidth="1"/>
    <col min="5" max="5" width="9.140625" style="24"/>
    <col min="6" max="6" width="27" style="22" customWidth="1"/>
    <col min="7" max="7" width="12" style="33" customWidth="1"/>
    <col min="8" max="8" width="6.85546875" style="29" customWidth="1"/>
    <col min="9" max="9" width="13.5703125" style="30" customWidth="1"/>
    <col min="10" max="10" width="6.5703125" style="24" customWidth="1"/>
  </cols>
  <sheetData>
    <row r="1" spans="1:10" ht="23.25" customHeight="1" x14ac:dyDescent="0.25">
      <c r="A1" s="18" t="s">
        <v>146</v>
      </c>
      <c r="B1" s="18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32" t="s">
        <v>103</v>
      </c>
      <c r="H1" s="25" t="s">
        <v>105</v>
      </c>
      <c r="I1" s="26" t="s">
        <v>104</v>
      </c>
      <c r="J1" s="23" t="s">
        <v>106</v>
      </c>
    </row>
    <row r="2" spans="1:10" x14ac:dyDescent="0.25">
      <c r="A2" t="s">
        <v>107</v>
      </c>
      <c r="B2" t="str">
        <f>C2&amp;" "&amp;D2</f>
        <v>ZÁTOPEK Jiří</v>
      </c>
      <c r="C2" s="22" t="s">
        <v>3</v>
      </c>
      <c r="D2" s="22" t="s">
        <v>26</v>
      </c>
      <c r="E2" s="24">
        <v>1960</v>
      </c>
      <c r="F2" s="22" t="s">
        <v>5</v>
      </c>
      <c r="G2" s="33">
        <v>7.3726851851851861E-3</v>
      </c>
      <c r="H2" s="27">
        <f t="shared" ref="H2:H14" ca="1" si="0">YEAR(TODAY())-E2</f>
        <v>54</v>
      </c>
      <c r="I2" s="28">
        <f ca="1">IF(H2&lt;35,G2,G2*VLOOKUP(H2,koeficienty!$A$3:$B$68,2,0))</f>
        <v>6.2184913194444453E-3</v>
      </c>
      <c r="J2" s="24">
        <v>25</v>
      </c>
    </row>
    <row r="3" spans="1:10" x14ac:dyDescent="0.25">
      <c r="A3" t="s">
        <v>108</v>
      </c>
      <c r="B3" t="str">
        <f t="shared" ref="B3:B14" si="1">C3&amp;" "&amp;D3</f>
        <v>HANKE David</v>
      </c>
      <c r="C3" s="22" t="s">
        <v>9</v>
      </c>
      <c r="D3" s="22" t="s">
        <v>10</v>
      </c>
      <c r="E3" s="24">
        <v>1971</v>
      </c>
      <c r="F3" s="22" t="s">
        <v>5</v>
      </c>
      <c r="G3" s="33">
        <v>6.851851851851852E-3</v>
      </c>
      <c r="H3" s="27">
        <f t="shared" ca="1" si="0"/>
        <v>43</v>
      </c>
      <c r="I3" s="28">
        <f ca="1">IF(H3&lt;35,G3,G3*VLOOKUP(H3,koeficienty!$A$3:$B$68,2,0))</f>
        <v>6.298564814814815E-3</v>
      </c>
      <c r="J3" s="24">
        <v>20</v>
      </c>
    </row>
    <row r="4" spans="1:10" x14ac:dyDescent="0.25">
      <c r="A4" t="s">
        <v>109</v>
      </c>
      <c r="B4" t="str">
        <f t="shared" si="1"/>
        <v>PŘÍVĚTIVÝ Miroslav</v>
      </c>
      <c r="C4" s="22" t="s">
        <v>156</v>
      </c>
      <c r="D4" s="22" t="s">
        <v>51</v>
      </c>
      <c r="E4" s="24">
        <v>1953</v>
      </c>
      <c r="F4" s="22" t="s">
        <v>5</v>
      </c>
      <c r="G4" s="33">
        <v>8.4606481481481494E-3</v>
      </c>
      <c r="H4" s="27">
        <f t="shared" ca="1" si="0"/>
        <v>61</v>
      </c>
      <c r="I4" s="28">
        <f ca="1">IF(H4&lt;35,G4,G4*VLOOKUP(H4,koeficienty!$A$3:$B$68,2,0))</f>
        <v>6.6978721064814822E-3</v>
      </c>
      <c r="J4" s="24">
        <v>18</v>
      </c>
    </row>
    <row r="5" spans="1:10" x14ac:dyDescent="0.25">
      <c r="A5" t="s">
        <v>110</v>
      </c>
      <c r="B5" t="str">
        <f t="shared" si="1"/>
        <v>NEDOMA Ivo</v>
      </c>
      <c r="C5" s="22" t="s">
        <v>47</v>
      </c>
      <c r="D5" s="22" t="s">
        <v>48</v>
      </c>
      <c r="E5" s="24">
        <v>1959</v>
      </c>
      <c r="F5" s="22" t="s">
        <v>49</v>
      </c>
      <c r="G5" s="33">
        <v>8.0324074074074065E-3</v>
      </c>
      <c r="H5" s="27">
        <f t="shared" ca="1" si="0"/>
        <v>55</v>
      </c>
      <c r="I5" s="28">
        <f ca="1">IF(H5&lt;35,G5,G5*VLOOKUP(H5,koeficienty!$A$3:$B$68,2,0))</f>
        <v>6.7179039351851835E-3</v>
      </c>
      <c r="J5" s="24">
        <v>17</v>
      </c>
    </row>
    <row r="6" spans="1:10" x14ac:dyDescent="0.25">
      <c r="A6" t="s">
        <v>111</v>
      </c>
      <c r="B6" t="str">
        <f t="shared" si="1"/>
        <v>PAVLÍK Vít</v>
      </c>
      <c r="C6" s="22" t="s">
        <v>158</v>
      </c>
      <c r="D6" s="22" t="s">
        <v>159</v>
      </c>
      <c r="E6" s="24">
        <v>1973</v>
      </c>
      <c r="F6" s="22" t="s">
        <v>160</v>
      </c>
      <c r="G6" s="33">
        <v>7.3495370370370372E-3</v>
      </c>
      <c r="H6" s="27">
        <f t="shared" ca="1" si="0"/>
        <v>41</v>
      </c>
      <c r="I6" s="28">
        <f ca="1">IF(H6&lt;35,G6,G6*VLOOKUP(H6,koeficienty!$A$3:$B$68,2,0))</f>
        <v>6.8523408564814814E-3</v>
      </c>
      <c r="J6" s="24">
        <v>16</v>
      </c>
    </row>
    <row r="7" spans="1:10" x14ac:dyDescent="0.25">
      <c r="A7" t="s">
        <v>112</v>
      </c>
      <c r="B7" t="str">
        <f t="shared" si="1"/>
        <v>KVITA Josef</v>
      </c>
      <c r="C7" s="22" t="s">
        <v>82</v>
      </c>
      <c r="D7" s="22" t="s">
        <v>84</v>
      </c>
      <c r="E7" s="24">
        <v>1951</v>
      </c>
      <c r="F7" s="22" t="s">
        <v>5</v>
      </c>
      <c r="G7" s="33">
        <v>8.9236111111111113E-3</v>
      </c>
      <c r="H7" s="27">
        <f t="shared" ca="1" si="0"/>
        <v>63</v>
      </c>
      <c r="I7" s="28">
        <f ca="1">IF(H7&lt;35,G7,G7*VLOOKUP(H7,koeficienty!$A$3:$B$68,2,0))</f>
        <v>6.9278454861111107E-3</v>
      </c>
      <c r="J7" s="24">
        <v>15</v>
      </c>
    </row>
    <row r="8" spans="1:10" x14ac:dyDescent="0.25">
      <c r="A8" t="s">
        <v>113</v>
      </c>
      <c r="B8" t="str">
        <f t="shared" si="1"/>
        <v>HARTIG David</v>
      </c>
      <c r="C8" s="22" t="s">
        <v>11</v>
      </c>
      <c r="D8" s="22" t="s">
        <v>10</v>
      </c>
      <c r="E8" s="24">
        <v>1973</v>
      </c>
      <c r="F8" s="22" t="s">
        <v>150</v>
      </c>
      <c r="G8" s="33">
        <v>7.5115740740740742E-3</v>
      </c>
      <c r="H8" s="27">
        <f t="shared" ca="1" si="0"/>
        <v>41</v>
      </c>
      <c r="I8" s="28">
        <f ca="1">IF(H8&lt;35,G8,G8*VLOOKUP(H8,koeficienty!$A$3:$B$68,2,0))</f>
        <v>7.0034160879629635E-3</v>
      </c>
      <c r="J8" s="24">
        <v>14</v>
      </c>
    </row>
    <row r="9" spans="1:10" x14ac:dyDescent="0.25">
      <c r="A9" t="s">
        <v>114</v>
      </c>
      <c r="B9" t="str">
        <f t="shared" si="1"/>
        <v>ŠKAPA Marek</v>
      </c>
      <c r="C9" s="22" t="s">
        <v>151</v>
      </c>
      <c r="D9" s="22" t="s">
        <v>152</v>
      </c>
      <c r="E9" s="24">
        <v>1971</v>
      </c>
      <c r="F9" s="22" t="s">
        <v>153</v>
      </c>
      <c r="G9" s="33">
        <v>7.6273148148148151E-3</v>
      </c>
      <c r="H9" s="27">
        <f t="shared" ca="1" si="0"/>
        <v>43</v>
      </c>
      <c r="I9" s="28">
        <f ca="1">IF(H9&lt;35,G9,G9*VLOOKUP(H9,koeficienty!$A$3:$B$68,2,0))</f>
        <v>7.0114091435185188E-3</v>
      </c>
      <c r="J9" s="24">
        <v>13</v>
      </c>
    </row>
    <row r="10" spans="1:10" x14ac:dyDescent="0.25">
      <c r="A10" t="s">
        <v>115</v>
      </c>
      <c r="B10" t="str">
        <f t="shared" si="1"/>
        <v>MRKLOVSKÝ Petr</v>
      </c>
      <c r="C10" s="22" t="s">
        <v>17</v>
      </c>
      <c r="D10" s="22" t="s">
        <v>18</v>
      </c>
      <c r="E10" s="24">
        <v>1966</v>
      </c>
      <c r="F10" s="22" t="s">
        <v>5</v>
      </c>
      <c r="G10" s="33">
        <v>8.1828703703703699E-3</v>
      </c>
      <c r="H10" s="27">
        <f t="shared" ca="1" si="0"/>
        <v>48</v>
      </c>
      <c r="I10" s="28">
        <f ca="1">IF(H10&lt;35,G10,G10*VLOOKUP(H10,koeficienty!$A$3:$B$68,2,0))</f>
        <v>7.2471591435185187E-3</v>
      </c>
      <c r="J10" s="24">
        <v>12</v>
      </c>
    </row>
    <row r="11" spans="1:10" x14ac:dyDescent="0.25">
      <c r="A11" t="s">
        <v>116</v>
      </c>
      <c r="B11" t="str">
        <f t="shared" si="1"/>
        <v>GROŠ Štefan</v>
      </c>
      <c r="C11" s="22" t="s">
        <v>154</v>
      </c>
      <c r="D11" s="22" t="s">
        <v>155</v>
      </c>
      <c r="E11" s="24">
        <v>1961</v>
      </c>
      <c r="F11" s="22" t="s">
        <v>75</v>
      </c>
      <c r="G11" s="33">
        <v>9.4560185185185181E-3</v>
      </c>
      <c r="H11" s="27">
        <f t="shared" ca="1" si="0"/>
        <v>53</v>
      </c>
      <c r="I11" s="28">
        <f ca="1">IF(H11&lt;35,G11,G11*VLOOKUP(H11,koeficienty!$A$3:$B$68,2,0))</f>
        <v>8.0428165509259242E-3</v>
      </c>
      <c r="J11" s="24">
        <v>11</v>
      </c>
    </row>
    <row r="12" spans="1:10" x14ac:dyDescent="0.25">
      <c r="A12" t="s">
        <v>117</v>
      </c>
      <c r="B12" t="str">
        <f t="shared" si="1"/>
        <v>SKÝPALA Karel</v>
      </c>
      <c r="C12" s="22" t="s">
        <v>161</v>
      </c>
      <c r="D12" s="22" t="s">
        <v>162</v>
      </c>
      <c r="E12" s="24">
        <v>1969</v>
      </c>
      <c r="F12" s="22" t="s">
        <v>163</v>
      </c>
      <c r="G12" s="33">
        <v>9.7685185185185184E-3</v>
      </c>
      <c r="H12" s="27">
        <f t="shared" ca="1" si="0"/>
        <v>45</v>
      </c>
      <c r="I12" s="28">
        <f ca="1">IF(H12&lt;35,G12,G12*VLOOKUP(H12,koeficienty!$A$3:$B$68,2,0))</f>
        <v>8.8517430555555554E-3</v>
      </c>
      <c r="J12" s="24">
        <v>10</v>
      </c>
    </row>
    <row r="13" spans="1:10" x14ac:dyDescent="0.25">
      <c r="A13" t="s">
        <v>118</v>
      </c>
      <c r="B13" t="str">
        <f t="shared" si="1"/>
        <v>KOCUREK Igor</v>
      </c>
      <c r="C13" s="22" t="s">
        <v>164</v>
      </c>
      <c r="D13" s="22" t="s">
        <v>165</v>
      </c>
      <c r="E13" s="24">
        <v>1971</v>
      </c>
      <c r="F13" s="22" t="s">
        <v>166</v>
      </c>
      <c r="G13" s="33">
        <v>9.8611111111111104E-3</v>
      </c>
      <c r="H13" s="27">
        <f t="shared" ca="1" si="0"/>
        <v>43</v>
      </c>
      <c r="I13" s="28">
        <f ca="1">IF(H13&lt;35,G13,G13*VLOOKUP(H13,koeficienty!$A$3:$B$68,2,0))</f>
        <v>9.0648263888888879E-3</v>
      </c>
      <c r="J13" s="24">
        <v>9</v>
      </c>
    </row>
    <row r="14" spans="1:10" x14ac:dyDescent="0.25">
      <c r="A14" t="s">
        <v>119</v>
      </c>
      <c r="B14" t="str">
        <f t="shared" si="1"/>
        <v>ŠAMÁNEK Petr</v>
      </c>
      <c r="C14" s="22" t="s">
        <v>167</v>
      </c>
      <c r="D14" s="22" t="s">
        <v>18</v>
      </c>
      <c r="E14" s="24">
        <v>1969</v>
      </c>
      <c r="F14" s="22" t="s">
        <v>163</v>
      </c>
      <c r="G14" s="33">
        <v>1.1412037037037038E-2</v>
      </c>
      <c r="H14" s="27">
        <f t="shared" ca="1" si="0"/>
        <v>45</v>
      </c>
      <c r="I14" s="28">
        <f ca="1">IF(H14&lt;35,G14,G14*VLOOKUP(H14,koeficienty!$A$3:$B$68,2,0))</f>
        <v>1.0341017361111112E-2</v>
      </c>
      <c r="J14" s="24">
        <v>8</v>
      </c>
    </row>
  </sheetData>
  <autoFilter ref="A1:J14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D2" sqref="D2"/>
    </sheetView>
  </sheetViews>
  <sheetFormatPr defaultRowHeight="15" x14ac:dyDescent="0.25"/>
  <cols>
    <col min="1" max="1" width="5.85546875" customWidth="1"/>
    <col min="2" max="2" width="18.7109375" customWidth="1"/>
    <col min="3" max="3" width="15.42578125" style="22" customWidth="1"/>
    <col min="4" max="4" width="9.140625" style="22" customWidth="1"/>
    <col min="5" max="5" width="9.140625" style="24"/>
    <col min="6" max="6" width="27" style="22" customWidth="1"/>
    <col min="7" max="7" width="11.7109375" style="29" customWidth="1"/>
    <col min="8" max="8" width="12" style="33" customWidth="1"/>
    <col min="9" max="9" width="7.85546875" style="30" customWidth="1"/>
    <col min="10" max="10" width="11.28515625" style="24" customWidth="1"/>
    <col min="11" max="11" width="12.85546875" customWidth="1"/>
  </cols>
  <sheetData>
    <row r="1" spans="1:12" ht="30" x14ac:dyDescent="0.25">
      <c r="A1" s="21" t="s">
        <v>146</v>
      </c>
      <c r="B1" s="21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25" t="s">
        <v>214</v>
      </c>
      <c r="H1" s="32" t="s">
        <v>215</v>
      </c>
      <c r="I1" s="25" t="s">
        <v>105</v>
      </c>
      <c r="J1" s="41" t="s">
        <v>216</v>
      </c>
      <c r="K1" s="41" t="s">
        <v>217</v>
      </c>
      <c r="L1" s="41" t="s">
        <v>106</v>
      </c>
    </row>
    <row r="2" spans="1:12" x14ac:dyDescent="0.25">
      <c r="A2" t="s">
        <v>107</v>
      </c>
      <c r="B2" t="str">
        <f>C2&amp;" "&amp;D2</f>
        <v>ZÁTOPEK Jiří</v>
      </c>
      <c r="C2" s="22" t="s">
        <v>3</v>
      </c>
      <c r="D2" s="22" t="s">
        <v>26</v>
      </c>
      <c r="E2" s="24">
        <v>1960</v>
      </c>
      <c r="F2" s="22" t="s">
        <v>5</v>
      </c>
      <c r="G2" s="33">
        <f>IFERROR(VLOOKUP(C2,'2. červený kámen'!$C$2:$G$11,5,0),"DNF")</f>
        <v>6.4583333333333333E-3</v>
      </c>
      <c r="H2" s="33">
        <v>7.3726851851851861E-3</v>
      </c>
      <c r="I2" s="27">
        <f t="shared" ref="I2:I16" ca="1" si="0">YEAR(TODAY())-E2</f>
        <v>54</v>
      </c>
      <c r="J2" s="42">
        <f t="shared" ref="J2:J16" si="1">IFERROR(G2+H2,"DNF")</f>
        <v>1.383101851851852E-2</v>
      </c>
      <c r="K2" s="42">
        <f ca="1">IFERROR(IF(I2&lt;35,J2,J2*VLOOKUP(I2,koeficienty!$G$3:$H$68,2,0)),"DNF")</f>
        <v>1.168859375E-2</v>
      </c>
      <c r="L2">
        <v>30</v>
      </c>
    </row>
    <row r="3" spans="1:12" x14ac:dyDescent="0.25">
      <c r="A3" t="s">
        <v>108</v>
      </c>
      <c r="B3" t="str">
        <f t="shared" ref="B3:B16" si="2">C3&amp;" "&amp;D3</f>
        <v>HANKE David</v>
      </c>
      <c r="C3" s="22" t="s">
        <v>9</v>
      </c>
      <c r="D3" s="22" t="s">
        <v>10</v>
      </c>
      <c r="E3" s="24">
        <v>1971</v>
      </c>
      <c r="F3" s="22" t="s">
        <v>5</v>
      </c>
      <c r="G3" s="33">
        <f>IFERROR(VLOOKUP(C3,'2. červený kámen'!$C$2:$G$11,5,0),"DNF")</f>
        <v>5.9027777777777776E-3</v>
      </c>
      <c r="H3" s="33">
        <v>6.851851851851852E-3</v>
      </c>
      <c r="I3" s="27">
        <f t="shared" ca="1" si="0"/>
        <v>43</v>
      </c>
      <c r="J3" s="42">
        <f t="shared" si="1"/>
        <v>1.275462962962963E-2</v>
      </c>
      <c r="K3" s="42">
        <f ca="1">IFERROR(IF(I3&lt;35,J3,J3*VLOOKUP(I3,koeficienty!$G$3:$H$68,2,0)),"DNF")</f>
        <v>1.1745738425925927E-2</v>
      </c>
      <c r="L3">
        <v>25</v>
      </c>
    </row>
    <row r="4" spans="1:12" x14ac:dyDescent="0.25">
      <c r="A4" t="s">
        <v>109</v>
      </c>
      <c r="B4" t="str">
        <f t="shared" si="2"/>
        <v>PŘÍVĚTIVÝ Miroslav</v>
      </c>
      <c r="C4" s="22" t="s">
        <v>156</v>
      </c>
      <c r="D4" s="22" t="s">
        <v>51</v>
      </c>
      <c r="E4" s="24">
        <v>1953</v>
      </c>
      <c r="F4" s="22" t="s">
        <v>5</v>
      </c>
      <c r="G4" s="33">
        <f>IFERROR(VLOOKUP(C4,'2. červený kámen'!$C$2:$G$11,5,0),"DNF")</f>
        <v>7.0254629629629634E-3</v>
      </c>
      <c r="H4" s="33">
        <v>8.4606481481481494E-3</v>
      </c>
      <c r="I4" s="27">
        <f t="shared" ca="1" si="0"/>
        <v>61</v>
      </c>
      <c r="J4" s="42">
        <f t="shared" si="1"/>
        <v>1.5486111111111114E-2</v>
      </c>
      <c r="K4" s="42">
        <f ca="1">IFERROR(IF(I4&lt;35,J4,J4*VLOOKUP(I4,koeficienty!$G$3:$H$68,2,0)),"DNF")</f>
        <v>1.2285131944444446E-2</v>
      </c>
      <c r="L4">
        <v>20</v>
      </c>
    </row>
    <row r="5" spans="1:12" x14ac:dyDescent="0.25">
      <c r="A5" t="s">
        <v>110</v>
      </c>
      <c r="B5" t="str">
        <f t="shared" si="2"/>
        <v>JELÍNEK Petr</v>
      </c>
      <c r="C5" s="22" t="s">
        <v>157</v>
      </c>
      <c r="D5" s="22" t="s">
        <v>18</v>
      </c>
      <c r="E5" s="24">
        <v>1952</v>
      </c>
      <c r="F5" s="22" t="s">
        <v>5</v>
      </c>
      <c r="G5" s="33">
        <f>IFERROR(VLOOKUP(C5,'2. červený kámen'!$C$2:$G$11,5,0),"DNF")</f>
        <v>7.9745370370370369E-3</v>
      </c>
      <c r="H5" s="33">
        <v>7.9745370370370369E-3</v>
      </c>
      <c r="I5" s="27">
        <f t="shared" ca="1" si="0"/>
        <v>62</v>
      </c>
      <c r="J5" s="42">
        <f t="shared" si="1"/>
        <v>1.5949074074074074E-2</v>
      </c>
      <c r="K5" s="42">
        <f ca="1">IFERROR(IF(I5&lt;35,J5,J5*VLOOKUP(I5,koeficienty!$G$3:$H$68,2,0)),"DNF")</f>
        <v>1.2529592592592592E-2</v>
      </c>
      <c r="L5">
        <v>15</v>
      </c>
    </row>
    <row r="6" spans="1:12" x14ac:dyDescent="0.25">
      <c r="A6" t="s">
        <v>111</v>
      </c>
      <c r="B6" t="str">
        <f t="shared" si="2"/>
        <v>HRNČÍŘ Martin</v>
      </c>
      <c r="C6" s="22" t="s">
        <v>16</v>
      </c>
      <c r="D6" s="22" t="s">
        <v>14</v>
      </c>
      <c r="E6" s="24">
        <v>1971</v>
      </c>
      <c r="F6" s="22" t="s">
        <v>5</v>
      </c>
      <c r="G6" s="33">
        <f>IFERROR(VLOOKUP(C6,'2. červený kámen'!$C$2:$G$11,5,0),"DNF")</f>
        <v>6.8055555555555569E-3</v>
      </c>
      <c r="H6" s="33">
        <v>6.8055555555555569E-3</v>
      </c>
      <c r="I6" s="27">
        <f t="shared" ca="1" si="0"/>
        <v>43</v>
      </c>
      <c r="J6" s="42">
        <f t="shared" si="1"/>
        <v>1.3611111111111114E-2</v>
      </c>
      <c r="K6" s="42">
        <f ca="1">IFERROR(IF(I6&lt;35,J6,J6*VLOOKUP(I6,koeficienty!$G$3:$H$68,2,0)),"DNF")</f>
        <v>1.2534472222222225E-2</v>
      </c>
      <c r="L6">
        <v>12</v>
      </c>
    </row>
    <row r="7" spans="1:12" x14ac:dyDescent="0.25">
      <c r="A7" t="s">
        <v>112</v>
      </c>
      <c r="B7" t="str">
        <f t="shared" si="2"/>
        <v>NEDOMA Ivo</v>
      </c>
      <c r="C7" s="22" t="s">
        <v>47</v>
      </c>
      <c r="D7" s="22" t="s">
        <v>48</v>
      </c>
      <c r="E7" s="24">
        <v>1959</v>
      </c>
      <c r="F7" s="22" t="s">
        <v>49</v>
      </c>
      <c r="G7" s="33">
        <f>IFERROR(VLOOKUP(C7,'2. červený kámen'!$C$2:$G$11,5,0),"DNF")</f>
        <v>7.1296296296296307E-3</v>
      </c>
      <c r="H7" s="33">
        <v>8.0324074074074065E-3</v>
      </c>
      <c r="I7" s="27">
        <f t="shared" ca="1" si="0"/>
        <v>55</v>
      </c>
      <c r="J7" s="42">
        <f t="shared" si="1"/>
        <v>1.5162037037037036E-2</v>
      </c>
      <c r="K7" s="42">
        <f ca="1">IFERROR(IF(I7&lt;35,J7,J7*VLOOKUP(I7,koeficienty!$G$3:$H$68,2,0)),"DNF")</f>
        <v>1.2705787037037036E-2</v>
      </c>
      <c r="L7">
        <v>10</v>
      </c>
    </row>
    <row r="8" spans="1:12" x14ac:dyDescent="0.25">
      <c r="A8" t="s">
        <v>113</v>
      </c>
      <c r="B8" t="str">
        <f t="shared" si="2"/>
        <v>ŠKAPA Marek</v>
      </c>
      <c r="C8" s="22" t="s">
        <v>151</v>
      </c>
      <c r="D8" s="22" t="s">
        <v>152</v>
      </c>
      <c r="E8" s="24">
        <v>1971</v>
      </c>
      <c r="F8" s="22" t="s">
        <v>153</v>
      </c>
      <c r="G8" s="33">
        <f>IFERROR(VLOOKUP(C8,'2. červený kámen'!$C$2:$G$11,5,0),"DNF")</f>
        <v>6.1805555555555563E-3</v>
      </c>
      <c r="H8" s="33">
        <v>7.6273148148148151E-3</v>
      </c>
      <c r="I8" s="27">
        <f t="shared" ca="1" si="0"/>
        <v>43</v>
      </c>
      <c r="J8" s="42">
        <f t="shared" si="1"/>
        <v>1.3807870370370371E-2</v>
      </c>
      <c r="K8" s="42">
        <f ca="1">IFERROR(IF(I8&lt;35,J8,J8*VLOOKUP(I8,koeficienty!$G$3:$H$68,2,0)),"DNF")</f>
        <v>1.2715667824074076E-2</v>
      </c>
      <c r="L8">
        <v>9</v>
      </c>
    </row>
    <row r="9" spans="1:12" x14ac:dyDescent="0.25">
      <c r="A9" t="s">
        <v>114</v>
      </c>
      <c r="B9" t="str">
        <f t="shared" si="2"/>
        <v>HARTIG David</v>
      </c>
      <c r="C9" s="22" t="s">
        <v>11</v>
      </c>
      <c r="D9" s="22" t="s">
        <v>10</v>
      </c>
      <c r="E9" s="24">
        <v>1973</v>
      </c>
      <c r="F9" s="22" t="s">
        <v>150</v>
      </c>
      <c r="G9" s="33">
        <f>IFERROR(VLOOKUP(C9,'2. červený kámen'!$C$2:$G$11,5,0),"DNF")</f>
        <v>6.122685185185185E-3</v>
      </c>
      <c r="H9" s="33">
        <v>7.5115740740740742E-3</v>
      </c>
      <c r="I9" s="27">
        <f t="shared" ca="1" si="0"/>
        <v>41</v>
      </c>
      <c r="J9" s="42">
        <f t="shared" si="1"/>
        <v>1.3634259259259259E-2</v>
      </c>
      <c r="K9" s="42">
        <f ca="1">IFERROR(IF(I9&lt;35,J9,J9*VLOOKUP(I9,koeficienty!$G$3:$H$68,2,0)),"DNF")</f>
        <v>1.2734398148148149E-2</v>
      </c>
      <c r="L9">
        <v>8</v>
      </c>
    </row>
    <row r="10" spans="1:12" x14ac:dyDescent="0.25">
      <c r="A10" t="s">
        <v>115</v>
      </c>
      <c r="B10" t="str">
        <f t="shared" si="2"/>
        <v>KVITA Josef</v>
      </c>
      <c r="C10" s="22" t="s">
        <v>82</v>
      </c>
      <c r="D10" s="22" t="s">
        <v>84</v>
      </c>
      <c r="E10" s="24">
        <v>1951</v>
      </c>
      <c r="F10" s="22" t="s">
        <v>5</v>
      </c>
      <c r="G10" s="33">
        <f>IFERROR(VLOOKUP(C10,'2. červený kámen'!$C$2:$G$11,5,0),"DNF")</f>
        <v>7.4884259259259262E-3</v>
      </c>
      <c r="H10" s="33">
        <v>8.9236111111111113E-3</v>
      </c>
      <c r="I10" s="27">
        <f t="shared" ca="1" si="0"/>
        <v>63</v>
      </c>
      <c r="J10" s="42">
        <f t="shared" si="1"/>
        <v>1.6412037037037037E-2</v>
      </c>
      <c r="K10" s="42">
        <f ca="1">IFERROR(IF(I10&lt;35,J10,J10*VLOOKUP(I10,koeficienty!$G$3:$H$68,2,0)),"DNF")</f>
        <v>1.2768564814814816E-2</v>
      </c>
      <c r="L10">
        <v>7</v>
      </c>
    </row>
    <row r="11" spans="1:12" x14ac:dyDescent="0.25">
      <c r="A11" t="s">
        <v>116</v>
      </c>
      <c r="B11" t="str">
        <f t="shared" si="2"/>
        <v>GROŠ Štefan</v>
      </c>
      <c r="C11" s="22" t="s">
        <v>154</v>
      </c>
      <c r="D11" s="22" t="s">
        <v>155</v>
      </c>
      <c r="E11" s="24">
        <v>1961</v>
      </c>
      <c r="F11" s="22" t="s">
        <v>75</v>
      </c>
      <c r="G11" s="33">
        <f>IFERROR(VLOOKUP(C11,'2. červený kámen'!$C$2:$G$11,5,0),"DNF")</f>
        <v>8.4375000000000006E-3</v>
      </c>
      <c r="H11" s="33">
        <v>9.4560185185185181E-3</v>
      </c>
      <c r="I11" s="27">
        <f t="shared" ca="1" si="0"/>
        <v>53</v>
      </c>
      <c r="J11" s="42">
        <f t="shared" si="1"/>
        <v>1.7893518518518517E-2</v>
      </c>
      <c r="K11" s="42">
        <f ca="1">IFERROR(IF(I11&lt;35,J11,J11*VLOOKUP(I11,koeficienty!$G$3:$H$68,2,0)),"DNF")</f>
        <v>1.524885648148148E-2</v>
      </c>
      <c r="L11">
        <v>6</v>
      </c>
    </row>
    <row r="12" spans="1:12" x14ac:dyDescent="0.25">
      <c r="A12" t="s">
        <v>117</v>
      </c>
      <c r="B12" t="str">
        <f t="shared" si="2"/>
        <v>KOCUREK Igor</v>
      </c>
      <c r="C12" s="22" t="s">
        <v>164</v>
      </c>
      <c r="D12" s="22" t="s">
        <v>165</v>
      </c>
      <c r="E12" s="24">
        <v>1971</v>
      </c>
      <c r="F12" s="22" t="s">
        <v>166</v>
      </c>
      <c r="G12" s="33" t="str">
        <f>IFERROR(VLOOKUP(C12,'2. červený kámen'!$C$2:$G$11,5,0),"DNF")</f>
        <v>DNF</v>
      </c>
      <c r="H12" s="33">
        <v>9.8611111111111104E-3</v>
      </c>
      <c r="I12" s="27">
        <f t="shared" ca="1" si="0"/>
        <v>43</v>
      </c>
      <c r="J12" s="42" t="str">
        <f t="shared" si="1"/>
        <v>DNF</v>
      </c>
      <c r="K12" s="42" t="str">
        <f ca="1">IFERROR(IF(I12&lt;35,J12,J12*VLOOKUP(I12,koeficienty!$G$3:$H$68,2,0)),"DNF")</f>
        <v>DNF</v>
      </c>
      <c r="L12">
        <v>0</v>
      </c>
    </row>
    <row r="13" spans="1:12" x14ac:dyDescent="0.25">
      <c r="A13" t="s">
        <v>118</v>
      </c>
      <c r="B13" t="str">
        <f t="shared" si="2"/>
        <v>MRKLOVSKÝ Petr</v>
      </c>
      <c r="C13" s="22" t="s">
        <v>17</v>
      </c>
      <c r="D13" s="22" t="s">
        <v>18</v>
      </c>
      <c r="E13" s="24">
        <v>1966</v>
      </c>
      <c r="F13" s="22" t="s">
        <v>5</v>
      </c>
      <c r="G13" s="33" t="str">
        <f>IFERROR(VLOOKUP(C13,'2. červený kámen'!$C$2:$G$11,5,0),"DNF")</f>
        <v>DNF</v>
      </c>
      <c r="H13" s="33">
        <v>8.1828703703703699E-3</v>
      </c>
      <c r="I13" s="27">
        <f t="shared" ca="1" si="0"/>
        <v>48</v>
      </c>
      <c r="J13" s="42" t="str">
        <f t="shared" si="1"/>
        <v>DNF</v>
      </c>
      <c r="K13" s="42" t="str">
        <f ca="1">IFERROR(IF(I13&lt;35,J13,J13*VLOOKUP(I13,koeficienty!$G$3:$H$68,2,0)),"DNF")</f>
        <v>DNF</v>
      </c>
      <c r="L13">
        <v>0</v>
      </c>
    </row>
    <row r="14" spans="1:12" x14ac:dyDescent="0.25">
      <c r="A14" t="s">
        <v>119</v>
      </c>
      <c r="B14" t="str">
        <f t="shared" si="2"/>
        <v>PAVLÍK Vít</v>
      </c>
      <c r="C14" s="22" t="s">
        <v>158</v>
      </c>
      <c r="D14" s="22" t="s">
        <v>159</v>
      </c>
      <c r="E14" s="24">
        <v>1973</v>
      </c>
      <c r="F14" s="22" t="s">
        <v>160</v>
      </c>
      <c r="G14" s="33" t="str">
        <f>IFERROR(VLOOKUP(C14,'2. červený kámen'!$C$2:$G$11,5,0),"DNF")</f>
        <v>DNF</v>
      </c>
      <c r="H14" s="33">
        <v>7.3495370370370372E-3</v>
      </c>
      <c r="I14" s="27">
        <f t="shared" ca="1" si="0"/>
        <v>41</v>
      </c>
      <c r="J14" s="42" t="str">
        <f t="shared" si="1"/>
        <v>DNF</v>
      </c>
      <c r="K14" s="42" t="str">
        <f ca="1">IFERROR(IF(I14&lt;35,J14,J14*VLOOKUP(I14,koeficienty!$G$3:$H$68,2,0)),"DNF")</f>
        <v>DNF</v>
      </c>
      <c r="L14">
        <v>0</v>
      </c>
    </row>
    <row r="15" spans="1:12" x14ac:dyDescent="0.25">
      <c r="A15" t="s">
        <v>120</v>
      </c>
      <c r="B15" t="str">
        <f t="shared" si="2"/>
        <v>SKÝPALA Karel</v>
      </c>
      <c r="C15" s="22" t="s">
        <v>161</v>
      </c>
      <c r="D15" s="22" t="s">
        <v>162</v>
      </c>
      <c r="E15" s="24">
        <v>1969</v>
      </c>
      <c r="F15" s="22" t="s">
        <v>163</v>
      </c>
      <c r="G15" s="33" t="str">
        <f>IFERROR(VLOOKUP(C15,'2. červený kámen'!$C$2:$G$11,5,0),"DNF")</f>
        <v>DNF</v>
      </c>
      <c r="H15" s="33">
        <v>9.7685185185185184E-3</v>
      </c>
      <c r="I15" s="27">
        <f t="shared" ca="1" si="0"/>
        <v>45</v>
      </c>
      <c r="J15" s="42" t="str">
        <f t="shared" si="1"/>
        <v>DNF</v>
      </c>
      <c r="K15" s="42" t="str">
        <f ca="1">IFERROR(IF(I15&lt;35,J15,J15*VLOOKUP(I15,koeficienty!$G$3:$H$68,2,0)),"DNF")</f>
        <v>DNF</v>
      </c>
      <c r="L15">
        <v>0</v>
      </c>
    </row>
    <row r="16" spans="1:12" x14ac:dyDescent="0.25">
      <c r="A16" t="s">
        <v>121</v>
      </c>
      <c r="B16" t="str">
        <f t="shared" si="2"/>
        <v>ŠAMÁNEK Petr</v>
      </c>
      <c r="C16" s="22" t="s">
        <v>167</v>
      </c>
      <c r="D16" s="22" t="s">
        <v>18</v>
      </c>
      <c r="E16" s="24">
        <v>1969</v>
      </c>
      <c r="F16" s="22" t="s">
        <v>163</v>
      </c>
      <c r="G16" s="33" t="str">
        <f>IFERROR(VLOOKUP(C16,'2. červený kámen'!$C$2:$G$11,5,0),"DNF")</f>
        <v>DNF</v>
      </c>
      <c r="H16" s="33">
        <v>1.1412037037037038E-2</v>
      </c>
      <c r="I16" s="27">
        <f t="shared" ca="1" si="0"/>
        <v>45</v>
      </c>
      <c r="J16" s="42" t="str">
        <f t="shared" si="1"/>
        <v>DNF</v>
      </c>
      <c r="K16" s="42" t="str">
        <f ca="1">IFERROR(IF(I16&lt;35,J16,J16*VLOOKUP(I16,koeficienty!$G$3:$H$68,2,0)),"DNF")</f>
        <v>DNF</v>
      </c>
      <c r="L16">
        <v>0</v>
      </c>
    </row>
    <row r="17" spans="3:8" x14ac:dyDescent="0.25">
      <c r="C17"/>
      <c r="D17"/>
      <c r="E17"/>
      <c r="F17"/>
      <c r="G17"/>
      <c r="H17"/>
    </row>
    <row r="18" spans="3:8" x14ac:dyDescent="0.25">
      <c r="C18"/>
      <c r="D18"/>
      <c r="E18"/>
      <c r="F18"/>
      <c r="G18"/>
      <c r="H18"/>
    </row>
    <row r="19" spans="3:8" x14ac:dyDescent="0.25">
      <c r="C19"/>
      <c r="D19"/>
      <c r="E19"/>
      <c r="F19"/>
      <c r="G19"/>
      <c r="H19"/>
    </row>
    <row r="20" spans="3:8" x14ac:dyDescent="0.25">
      <c r="C20"/>
      <c r="D20"/>
      <c r="E20"/>
      <c r="F20"/>
      <c r="G20"/>
      <c r="H20"/>
    </row>
    <row r="21" spans="3:8" x14ac:dyDescent="0.25">
      <c r="C21"/>
      <c r="D21"/>
      <c r="E21"/>
      <c r="F21"/>
      <c r="G21"/>
      <c r="H21"/>
    </row>
    <row r="22" spans="3:8" x14ac:dyDescent="0.25">
      <c r="C22"/>
      <c r="D22"/>
      <c r="E22"/>
      <c r="F22"/>
      <c r="G22"/>
      <c r="H22"/>
    </row>
    <row r="23" spans="3:8" x14ac:dyDescent="0.25">
      <c r="C23"/>
      <c r="D23"/>
      <c r="E23"/>
      <c r="F23"/>
      <c r="G23"/>
      <c r="H23"/>
    </row>
    <row r="24" spans="3:8" x14ac:dyDescent="0.25">
      <c r="C24"/>
      <c r="D24"/>
      <c r="E24"/>
      <c r="F24"/>
      <c r="G24"/>
      <c r="H24"/>
    </row>
  </sheetData>
  <autoFilter ref="A1:L16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I2" sqref="I2"/>
    </sheetView>
  </sheetViews>
  <sheetFormatPr defaultRowHeight="15" x14ac:dyDescent="0.25"/>
  <cols>
    <col min="1" max="1" width="5.85546875" customWidth="1"/>
    <col min="2" max="2" width="21.7109375" customWidth="1"/>
    <col min="3" max="3" width="15.42578125" style="22" hidden="1" customWidth="1"/>
    <col min="4" max="4" width="0" style="22" hidden="1" customWidth="1"/>
    <col min="5" max="5" width="9.140625" style="24"/>
    <col min="6" max="6" width="27" style="22" customWidth="1"/>
    <col min="7" max="7" width="12" style="20" customWidth="1"/>
    <col min="8" max="8" width="6.85546875" style="29" customWidth="1"/>
    <col min="9" max="9" width="13.5703125" style="30" customWidth="1"/>
    <col min="10" max="10" width="6.5703125" style="24" customWidth="1"/>
  </cols>
  <sheetData>
    <row r="1" spans="1:10" ht="23.25" customHeight="1" x14ac:dyDescent="0.25">
      <c r="A1" s="21" t="s">
        <v>146</v>
      </c>
      <c r="B1" s="21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19" t="s">
        <v>103</v>
      </c>
      <c r="H1" s="25" t="s">
        <v>105</v>
      </c>
      <c r="I1" s="26" t="s">
        <v>104</v>
      </c>
      <c r="J1" s="23" t="s">
        <v>106</v>
      </c>
    </row>
    <row r="2" spans="1:10" x14ac:dyDescent="0.25">
      <c r="A2" t="s">
        <v>107</v>
      </c>
      <c r="B2" t="str">
        <f t="shared" ref="B2:B33" si="0">C2&amp;" "&amp;D2</f>
        <v>KOLICH Rostislav</v>
      </c>
      <c r="C2" s="22" t="s">
        <v>262</v>
      </c>
      <c r="D2" s="22" t="s">
        <v>23</v>
      </c>
      <c r="E2" s="24">
        <v>1964</v>
      </c>
      <c r="F2" s="22" t="s">
        <v>196</v>
      </c>
      <c r="G2" s="20">
        <v>2.7395833333333338E-2</v>
      </c>
      <c r="H2" s="27">
        <f t="shared" ref="H2:H33" ca="1" si="1">YEAR(TODAY())-E2</f>
        <v>50</v>
      </c>
      <c r="I2" s="28">
        <f ca="1">IF(H2&lt;35,G2,G2*VLOOKUP(H2,koeficienty!$M$3:$N$68,2,0))</f>
        <v>2.460145833333334E-2</v>
      </c>
      <c r="J2" s="24">
        <v>50</v>
      </c>
    </row>
    <row r="3" spans="1:10" x14ac:dyDescent="0.25">
      <c r="A3" t="s">
        <v>108</v>
      </c>
      <c r="B3" t="str">
        <f t="shared" si="0"/>
        <v>DEMCA Jan</v>
      </c>
      <c r="C3" s="22" t="s">
        <v>251</v>
      </c>
      <c r="D3" s="22" t="s">
        <v>204</v>
      </c>
      <c r="E3" s="24">
        <v>1953</v>
      </c>
      <c r="F3" s="22" t="s">
        <v>208</v>
      </c>
      <c r="G3" s="20">
        <v>3.0289351851851855E-2</v>
      </c>
      <c r="H3" s="27">
        <f t="shared" ca="1" si="1"/>
        <v>61</v>
      </c>
      <c r="I3" s="28">
        <f ca="1">IF(H3&lt;35,G3,G3*VLOOKUP(H3,koeficienty!$M$3:$N$68,2,0))</f>
        <v>2.4703995370370373E-2</v>
      </c>
      <c r="J3" s="24">
        <v>40</v>
      </c>
    </row>
    <row r="4" spans="1:10" x14ac:dyDescent="0.25">
      <c r="A4" t="s">
        <v>109</v>
      </c>
      <c r="B4" t="str">
        <f t="shared" si="0"/>
        <v>WRÓBEL Tomasz</v>
      </c>
      <c r="C4" s="22" t="s">
        <v>292</v>
      </c>
      <c r="D4" s="22" t="s">
        <v>218</v>
      </c>
      <c r="E4" s="24">
        <v>1973</v>
      </c>
      <c r="F4" s="22" t="s">
        <v>228</v>
      </c>
      <c r="G4" s="20">
        <v>2.6157407407407407E-2</v>
      </c>
      <c r="H4" s="27">
        <f t="shared" ca="1" si="1"/>
        <v>41</v>
      </c>
      <c r="I4" s="28">
        <f ca="1">IF(H4&lt;35,G4,G4*VLOOKUP(H4,koeficienty!$M$3:$N$68,2,0))</f>
        <v>2.5137268518518517E-2</v>
      </c>
      <c r="J4" s="24">
        <v>36</v>
      </c>
    </row>
    <row r="5" spans="1:10" x14ac:dyDescent="0.25">
      <c r="A5" t="s">
        <v>110</v>
      </c>
      <c r="B5" t="str">
        <f t="shared" si="0"/>
        <v>ŠINDELEK Daniel</v>
      </c>
      <c r="C5" s="22" t="s">
        <v>283</v>
      </c>
      <c r="D5" s="22" t="s">
        <v>219</v>
      </c>
      <c r="E5" s="24">
        <v>1965</v>
      </c>
      <c r="F5" s="22" t="s">
        <v>229</v>
      </c>
      <c r="G5" s="20">
        <v>2.8344907407407412E-2</v>
      </c>
      <c r="H5" s="27">
        <f t="shared" ca="1" si="1"/>
        <v>49</v>
      </c>
      <c r="I5" s="28">
        <f ca="1">IF(H5&lt;35,G5,G5*VLOOKUP(H5,koeficienty!$M$3:$N$68,2,0))</f>
        <v>2.565497569444445E-2</v>
      </c>
      <c r="J5" s="24">
        <v>34</v>
      </c>
    </row>
    <row r="6" spans="1:10" x14ac:dyDescent="0.25">
      <c r="A6" t="s">
        <v>111</v>
      </c>
      <c r="B6" t="str">
        <f t="shared" si="0"/>
        <v>VÝTISK Alfons</v>
      </c>
      <c r="C6" s="22" t="s">
        <v>290</v>
      </c>
      <c r="D6" s="22" t="s">
        <v>205</v>
      </c>
      <c r="E6" s="24">
        <v>1949</v>
      </c>
      <c r="F6" s="22" t="s">
        <v>24</v>
      </c>
      <c r="G6" s="20">
        <v>3.27662037037037E-2</v>
      </c>
      <c r="H6" s="27">
        <f t="shared" ca="1" si="1"/>
        <v>65</v>
      </c>
      <c r="I6" s="28">
        <f ca="1">IF(H6&lt;35,G6,G6*VLOOKUP(H6,koeficienty!$M$3:$N$68,2,0))</f>
        <v>2.5669043981481478E-2</v>
      </c>
      <c r="J6" s="24">
        <v>32</v>
      </c>
    </row>
    <row r="7" spans="1:10" x14ac:dyDescent="0.25">
      <c r="A7" t="s">
        <v>112</v>
      </c>
      <c r="B7" t="str">
        <f t="shared" si="0"/>
        <v>TRÁVNÍČEK Rostislav</v>
      </c>
      <c r="C7" s="22" t="s">
        <v>286</v>
      </c>
      <c r="D7" s="22" t="s">
        <v>23</v>
      </c>
      <c r="E7" s="24">
        <v>1968</v>
      </c>
      <c r="F7" s="22" t="s">
        <v>229</v>
      </c>
      <c r="G7" s="20">
        <v>2.7928240740740743E-2</v>
      </c>
      <c r="H7" s="27">
        <f t="shared" ca="1" si="1"/>
        <v>46</v>
      </c>
      <c r="I7" s="28">
        <f ca="1">IF(H7&lt;35,G7,G7*VLOOKUP(H7,koeficienty!$M$3:$N$68,2,0))</f>
        <v>2.5867136574074075E-2</v>
      </c>
      <c r="J7" s="24">
        <v>30</v>
      </c>
    </row>
    <row r="8" spans="1:10" x14ac:dyDescent="0.25">
      <c r="A8" t="s">
        <v>113</v>
      </c>
      <c r="B8" t="str">
        <f t="shared" si="0"/>
        <v>VOJKŮVKA Jan</v>
      </c>
      <c r="C8" s="22" t="s">
        <v>289</v>
      </c>
      <c r="D8" s="22" t="s">
        <v>204</v>
      </c>
      <c r="E8" s="24">
        <v>1968</v>
      </c>
      <c r="F8" s="22" t="s">
        <v>231</v>
      </c>
      <c r="G8" s="20">
        <v>2.8668981481481479E-2</v>
      </c>
      <c r="H8" s="27">
        <f t="shared" ca="1" si="1"/>
        <v>46</v>
      </c>
      <c r="I8" s="28">
        <f ca="1">IF(H8&lt;35,G8,G8*VLOOKUP(H8,koeficienty!$M$3:$N$68,2,0))</f>
        <v>2.6553210648148147E-2</v>
      </c>
      <c r="J8" s="24">
        <v>28</v>
      </c>
    </row>
    <row r="9" spans="1:10" x14ac:dyDescent="0.25">
      <c r="A9" t="s">
        <v>114</v>
      </c>
      <c r="B9" t="str">
        <f t="shared" si="0"/>
        <v>POKORNÝ Radim</v>
      </c>
      <c r="C9" s="22" t="s">
        <v>273</v>
      </c>
      <c r="D9" s="22" t="s">
        <v>77</v>
      </c>
      <c r="E9" s="24">
        <v>1971</v>
      </c>
      <c r="F9" s="22" t="s">
        <v>230</v>
      </c>
      <c r="G9" s="20">
        <v>2.8043981481481479E-2</v>
      </c>
      <c r="H9" s="27">
        <f t="shared" ca="1" si="1"/>
        <v>43</v>
      </c>
      <c r="I9" s="28">
        <f ca="1">IF(H9&lt;35,G9,G9*VLOOKUP(H9,koeficienty!$M$3:$N$68,2,0))</f>
        <v>2.656045486111111E-2</v>
      </c>
      <c r="J9" s="24">
        <v>26</v>
      </c>
    </row>
    <row r="10" spans="1:10" x14ac:dyDescent="0.25">
      <c r="A10" t="s">
        <v>115</v>
      </c>
      <c r="B10" t="str">
        <f t="shared" si="0"/>
        <v>BALÁŽ Roman</v>
      </c>
      <c r="C10" s="22" t="s">
        <v>0</v>
      </c>
      <c r="D10" s="22" t="s">
        <v>1</v>
      </c>
      <c r="E10" s="24">
        <v>1965</v>
      </c>
      <c r="F10" s="22" t="s">
        <v>233</v>
      </c>
      <c r="G10" s="20">
        <v>2.9560185185185189E-2</v>
      </c>
      <c r="H10" s="27">
        <f t="shared" ca="1" si="1"/>
        <v>49</v>
      </c>
      <c r="I10" s="28">
        <f ca="1">IF(H10&lt;35,G10,G10*VLOOKUP(H10,koeficienty!$M$3:$N$68,2,0))</f>
        <v>2.6754923611111116E-2</v>
      </c>
      <c r="J10" s="24">
        <v>24</v>
      </c>
    </row>
    <row r="11" spans="1:10" x14ac:dyDescent="0.25">
      <c r="A11" t="s">
        <v>116</v>
      </c>
      <c r="B11" t="str">
        <f t="shared" si="0"/>
        <v>KVITA Josef</v>
      </c>
      <c r="C11" s="22" t="s">
        <v>82</v>
      </c>
      <c r="D11" s="22" t="s">
        <v>84</v>
      </c>
      <c r="E11" s="24">
        <v>1951</v>
      </c>
      <c r="F11" s="22" t="s">
        <v>5</v>
      </c>
      <c r="G11" s="20">
        <v>3.3622685185185179E-2</v>
      </c>
      <c r="H11" s="27">
        <f t="shared" ca="1" si="1"/>
        <v>63</v>
      </c>
      <c r="I11" s="28">
        <f ca="1">IF(H11&lt;35,G11,G11*VLOOKUP(H11,koeficienty!$M$3:$N$68,2,0))</f>
        <v>2.6881336805555552E-2</v>
      </c>
      <c r="J11" s="24">
        <v>22</v>
      </c>
    </row>
    <row r="12" spans="1:10" x14ac:dyDescent="0.25">
      <c r="A12" t="s">
        <v>117</v>
      </c>
      <c r="B12" t="str">
        <f t="shared" si="0"/>
        <v>GARGULÁK Josef</v>
      </c>
      <c r="C12" s="22" t="s">
        <v>254</v>
      </c>
      <c r="D12" s="22" t="s">
        <v>84</v>
      </c>
      <c r="E12" s="24">
        <v>1962</v>
      </c>
      <c r="F12" s="22" t="s">
        <v>197</v>
      </c>
      <c r="G12" s="20">
        <v>3.0891203703703702E-2</v>
      </c>
      <c r="H12" s="27">
        <f t="shared" ca="1" si="1"/>
        <v>52</v>
      </c>
      <c r="I12" s="28">
        <f ca="1">IF(H12&lt;35,G12,G12*VLOOKUP(H12,koeficienty!$M$3:$N$68,2,0))</f>
        <v>2.7289289351851848E-2</v>
      </c>
      <c r="J12" s="24">
        <v>20</v>
      </c>
    </row>
    <row r="13" spans="1:10" x14ac:dyDescent="0.25">
      <c r="A13" t="s">
        <v>118</v>
      </c>
      <c r="B13" t="str">
        <f t="shared" si="0"/>
        <v>BACHORSKI Tomasz</v>
      </c>
      <c r="C13" s="22" t="s">
        <v>246</v>
      </c>
      <c r="D13" s="22" t="s">
        <v>218</v>
      </c>
      <c r="E13" s="24">
        <v>1969</v>
      </c>
      <c r="F13" s="22" t="s">
        <v>232</v>
      </c>
      <c r="G13" s="20">
        <v>2.9282407407407406E-2</v>
      </c>
      <c r="H13" s="27">
        <f t="shared" ca="1" si="1"/>
        <v>45</v>
      </c>
      <c r="I13" s="28">
        <f ca="1">IF(H13&lt;35,G13,G13*VLOOKUP(H13,koeficienty!$M$3:$N$68,2,0))</f>
        <v>2.7329270833333332E-2</v>
      </c>
      <c r="J13" s="24">
        <v>18</v>
      </c>
    </row>
    <row r="14" spans="1:10" x14ac:dyDescent="0.25">
      <c r="A14" t="s">
        <v>119</v>
      </c>
      <c r="B14" t="str">
        <f t="shared" si="0"/>
        <v>MARTINEC Jindřich</v>
      </c>
      <c r="C14" s="22" t="s">
        <v>267</v>
      </c>
      <c r="D14" s="22" t="s">
        <v>192</v>
      </c>
      <c r="E14" s="24">
        <v>1961</v>
      </c>
      <c r="F14" s="22" t="s">
        <v>198</v>
      </c>
      <c r="G14" s="20">
        <v>3.1284722222222221E-2</v>
      </c>
      <c r="H14" s="27">
        <f t="shared" ca="1" si="1"/>
        <v>53</v>
      </c>
      <c r="I14" s="28">
        <f ca="1">IF(H14&lt;35,G14,G14*VLOOKUP(H14,koeficienty!$M$3:$N$68,2,0))</f>
        <v>2.7411673611111111E-2</v>
      </c>
      <c r="J14" s="24">
        <v>16</v>
      </c>
    </row>
    <row r="15" spans="1:10" x14ac:dyDescent="0.25">
      <c r="A15" t="s">
        <v>120</v>
      </c>
      <c r="B15" t="str">
        <f t="shared" si="0"/>
        <v>NEDOMA Ivo</v>
      </c>
      <c r="C15" s="22" t="s">
        <v>47</v>
      </c>
      <c r="D15" s="22" t="s">
        <v>48</v>
      </c>
      <c r="E15" s="24">
        <v>1959</v>
      </c>
      <c r="F15" s="22" t="s">
        <v>49</v>
      </c>
      <c r="G15" s="20">
        <v>3.2280092592592589E-2</v>
      </c>
      <c r="H15" s="27">
        <f t="shared" ca="1" si="1"/>
        <v>55</v>
      </c>
      <c r="I15" s="28">
        <f ca="1">IF(H15&lt;35,G15,G15*VLOOKUP(H15,koeficienty!$M$3:$N$68,2,0))</f>
        <v>2.7812527777777776E-2</v>
      </c>
      <c r="J15" s="24">
        <v>14</v>
      </c>
    </row>
    <row r="16" spans="1:10" x14ac:dyDescent="0.25">
      <c r="A16" t="s">
        <v>121</v>
      </c>
      <c r="B16" t="str">
        <f t="shared" si="0"/>
        <v>HANKE David</v>
      </c>
      <c r="C16" s="22" t="s">
        <v>9</v>
      </c>
      <c r="D16" s="22" t="s">
        <v>10</v>
      </c>
      <c r="E16" s="24">
        <v>1971</v>
      </c>
      <c r="F16" s="22" t="s">
        <v>5</v>
      </c>
      <c r="G16" s="20">
        <v>2.946759259259259E-2</v>
      </c>
      <c r="H16" s="27">
        <f t="shared" ca="1" si="1"/>
        <v>43</v>
      </c>
      <c r="I16" s="28">
        <f ca="1">IF(H16&lt;35,G16,G16*VLOOKUP(H16,koeficienty!$M$3:$N$68,2,0))</f>
        <v>2.7908756944444443E-2</v>
      </c>
      <c r="J16" s="24">
        <v>12</v>
      </c>
    </row>
    <row r="17" spans="1:10" x14ac:dyDescent="0.25">
      <c r="A17" t="s">
        <v>122</v>
      </c>
      <c r="B17" t="str">
        <f t="shared" si="0"/>
        <v>PROCHÁZKA Václav</v>
      </c>
      <c r="C17" s="22" t="s">
        <v>274</v>
      </c>
      <c r="D17" s="22" t="s">
        <v>206</v>
      </c>
      <c r="E17" s="24">
        <v>1945</v>
      </c>
      <c r="F17" s="22" t="s">
        <v>24</v>
      </c>
      <c r="G17" s="20">
        <v>3.7372685185185189E-2</v>
      </c>
      <c r="H17" s="27">
        <f t="shared" ca="1" si="1"/>
        <v>69</v>
      </c>
      <c r="I17" s="28">
        <f ca="1">IF(H17&lt;35,G17,G17*VLOOKUP(H17,koeficienty!$M$3:$N$68,2,0))</f>
        <v>2.7988403935185188E-2</v>
      </c>
      <c r="J17" s="24">
        <v>10</v>
      </c>
    </row>
    <row r="18" spans="1:10" x14ac:dyDescent="0.25">
      <c r="A18" t="s">
        <v>123</v>
      </c>
      <c r="B18" t="str">
        <f t="shared" si="0"/>
        <v>JELÍNEK Petr</v>
      </c>
      <c r="C18" s="22" t="s">
        <v>157</v>
      </c>
      <c r="D18" s="22" t="s">
        <v>18</v>
      </c>
      <c r="E18" s="24">
        <v>1952</v>
      </c>
      <c r="F18" s="22" t="s">
        <v>5</v>
      </c>
      <c r="G18" s="20">
        <v>3.5219907407407408E-2</v>
      </c>
      <c r="H18" s="27">
        <f t="shared" ca="1" si="1"/>
        <v>62</v>
      </c>
      <c r="I18" s="28">
        <f ca="1">IF(H18&lt;35,G18,G18*VLOOKUP(H18,koeficienty!$M$3:$N$68,2,0))</f>
        <v>2.8440075231481482E-2</v>
      </c>
      <c r="J18" s="24">
        <v>8</v>
      </c>
    </row>
    <row r="19" spans="1:10" x14ac:dyDescent="0.25">
      <c r="A19" t="s">
        <v>124</v>
      </c>
      <c r="B19" t="str">
        <f t="shared" si="0"/>
        <v>ZÁTOPEK Stanislav</v>
      </c>
      <c r="C19" s="22" t="s">
        <v>3</v>
      </c>
      <c r="D19" s="22" t="s">
        <v>4</v>
      </c>
      <c r="E19" s="24">
        <v>1972</v>
      </c>
      <c r="F19" s="22" t="s">
        <v>5</v>
      </c>
      <c r="G19" s="20">
        <v>2.9976851851851852E-2</v>
      </c>
      <c r="H19" s="27">
        <f t="shared" ca="1" si="1"/>
        <v>42</v>
      </c>
      <c r="I19" s="28">
        <f ca="1">IF(H19&lt;35,G19,G19*VLOOKUP(H19,koeficienty!$M$3:$N$68,2,0))</f>
        <v>2.8600914351851851E-2</v>
      </c>
      <c r="J19" s="24">
        <v>6</v>
      </c>
    </row>
    <row r="20" spans="1:10" x14ac:dyDescent="0.25">
      <c r="A20" t="s">
        <v>125</v>
      </c>
      <c r="B20" t="str">
        <f t="shared" si="0"/>
        <v>TSAMETIS Nikolaos</v>
      </c>
      <c r="C20" s="22" t="s">
        <v>89</v>
      </c>
      <c r="D20" s="22" t="s">
        <v>90</v>
      </c>
      <c r="E20" s="24">
        <v>1942</v>
      </c>
      <c r="F20" s="22" t="s">
        <v>91</v>
      </c>
      <c r="G20" s="20">
        <v>3.9814814814814817E-2</v>
      </c>
      <c r="H20" s="27">
        <f t="shared" ca="1" si="1"/>
        <v>72</v>
      </c>
      <c r="I20" s="28">
        <f ca="1">IF(H20&lt;35,G20,G20*VLOOKUP(H20,koeficienty!$M$3:$N$68,2,0))</f>
        <v>2.8730370370370371E-2</v>
      </c>
      <c r="J20" s="24">
        <v>4</v>
      </c>
    </row>
    <row r="21" spans="1:10" x14ac:dyDescent="0.25">
      <c r="A21" t="s">
        <v>126</v>
      </c>
      <c r="B21" t="str">
        <f t="shared" si="0"/>
        <v>BAAR Martin</v>
      </c>
      <c r="C21" s="22" t="s">
        <v>13</v>
      </c>
      <c r="D21" s="22" t="s">
        <v>14</v>
      </c>
      <c r="E21" s="24">
        <v>1967</v>
      </c>
      <c r="F21" s="22" t="s">
        <v>15</v>
      </c>
      <c r="G21" s="20">
        <v>3.1261574074074074E-2</v>
      </c>
      <c r="H21" s="27">
        <f t="shared" ca="1" si="1"/>
        <v>47</v>
      </c>
      <c r="I21" s="28">
        <f ca="1">IF(H21&lt;35,G21,G21*VLOOKUP(H21,koeficienty!$M$3:$N$68,2,0))</f>
        <v>2.873563888888889E-2</v>
      </c>
      <c r="J21" s="24">
        <v>2</v>
      </c>
    </row>
    <row r="22" spans="1:10" x14ac:dyDescent="0.25">
      <c r="A22" t="s">
        <v>127</v>
      </c>
      <c r="B22" t="str">
        <f t="shared" si="0"/>
        <v>ROSINA Roman</v>
      </c>
      <c r="C22" s="22" t="s">
        <v>276</v>
      </c>
      <c r="D22" s="22" t="s">
        <v>1</v>
      </c>
      <c r="E22" s="24">
        <v>1974</v>
      </c>
      <c r="F22" s="37" t="s">
        <v>234</v>
      </c>
      <c r="G22" s="20">
        <v>3.0254629629629631E-2</v>
      </c>
      <c r="H22" s="27">
        <f t="shared" ca="1" si="1"/>
        <v>40</v>
      </c>
      <c r="I22" s="28">
        <f ca="1">IF(H22&lt;35,G22,G22*VLOOKUP(H22,koeficienty!$M$3:$N$68,2,0))</f>
        <v>2.9283456018518519E-2</v>
      </c>
      <c r="J22" s="24">
        <v>0</v>
      </c>
    </row>
    <row r="23" spans="1:10" x14ac:dyDescent="0.25">
      <c r="A23" t="s">
        <v>128</v>
      </c>
      <c r="B23" t="str">
        <f t="shared" si="0"/>
        <v>HARTIG David</v>
      </c>
      <c r="C23" s="22" t="s">
        <v>11</v>
      </c>
      <c r="D23" s="22" t="s">
        <v>10</v>
      </c>
      <c r="E23" s="24">
        <v>1973</v>
      </c>
      <c r="F23" s="22" t="s">
        <v>235</v>
      </c>
      <c r="G23" s="20">
        <v>3.0474537037037036E-2</v>
      </c>
      <c r="H23" s="27">
        <f t="shared" ca="1" si="1"/>
        <v>41</v>
      </c>
      <c r="I23" s="28">
        <f ca="1">IF(H23&lt;35,G23,G23*VLOOKUP(H23,koeficienty!$M$3:$N$68,2,0))</f>
        <v>2.9286030092592591E-2</v>
      </c>
      <c r="J23" s="24">
        <v>0</v>
      </c>
    </row>
    <row r="24" spans="1:10" x14ac:dyDescent="0.25">
      <c r="A24" t="s">
        <v>129</v>
      </c>
      <c r="B24" t="str">
        <f t="shared" si="0"/>
        <v>PANEK Janusz</v>
      </c>
      <c r="C24" s="22" t="s">
        <v>271</v>
      </c>
      <c r="D24" s="22" t="s">
        <v>207</v>
      </c>
      <c r="E24" s="24">
        <v>1949</v>
      </c>
      <c r="F24" s="22" t="s">
        <v>209</v>
      </c>
      <c r="G24" s="20">
        <v>3.8402777777777779E-2</v>
      </c>
      <c r="H24" s="27">
        <f t="shared" ca="1" si="1"/>
        <v>65</v>
      </c>
      <c r="I24" s="28">
        <f ca="1">IF(H24&lt;35,G24,G24*VLOOKUP(H24,koeficienty!$M$3:$N$68,2,0))</f>
        <v>3.0084736111111111E-2</v>
      </c>
      <c r="J24" s="24">
        <v>0</v>
      </c>
    </row>
    <row r="25" spans="1:10" x14ac:dyDescent="0.25">
      <c r="A25" t="s">
        <v>130</v>
      </c>
      <c r="B25" t="str">
        <f t="shared" si="0"/>
        <v>BARDAŠEVSKÝ Lubomír</v>
      </c>
      <c r="C25" s="22" t="s">
        <v>247</v>
      </c>
      <c r="D25" s="22" t="s">
        <v>62</v>
      </c>
      <c r="E25" s="24">
        <v>1962</v>
      </c>
      <c r="F25" s="22" t="s">
        <v>199</v>
      </c>
      <c r="G25" s="20">
        <v>3.4282407407407407E-2</v>
      </c>
      <c r="H25" s="27">
        <f t="shared" ca="1" si="1"/>
        <v>52</v>
      </c>
      <c r="I25" s="28">
        <f ca="1">IF(H25&lt;35,G25,G25*VLOOKUP(H25,koeficienty!$M$3:$N$68,2,0))</f>
        <v>3.0285078703703703E-2</v>
      </c>
      <c r="J25" s="24">
        <v>0</v>
      </c>
    </row>
    <row r="26" spans="1:10" x14ac:dyDescent="0.25">
      <c r="A26" t="s">
        <v>131</v>
      </c>
      <c r="B26" t="str">
        <f t="shared" si="0"/>
        <v>BEDNAŘÍK Jiří</v>
      </c>
      <c r="C26" s="22" t="s">
        <v>248</v>
      </c>
      <c r="D26" s="22" t="s">
        <v>26</v>
      </c>
      <c r="E26" s="24">
        <v>1945</v>
      </c>
      <c r="F26" s="22" t="s">
        <v>5</v>
      </c>
      <c r="G26" s="20">
        <v>4.0497685185185185E-2</v>
      </c>
      <c r="H26" s="27">
        <f t="shared" ca="1" si="1"/>
        <v>69</v>
      </c>
      <c r="I26" s="28">
        <f ca="1">IF(H26&lt;35,G26,G26*VLOOKUP(H26,koeficienty!$M$3:$N$68,2,0))</f>
        <v>3.0328716435185185E-2</v>
      </c>
      <c r="J26" s="24">
        <v>0</v>
      </c>
    </row>
    <row r="27" spans="1:10" x14ac:dyDescent="0.25">
      <c r="A27" t="s">
        <v>132</v>
      </c>
      <c r="B27" t="str">
        <f t="shared" si="0"/>
        <v>MRKLOVSKY Petr</v>
      </c>
      <c r="C27" s="22" t="s">
        <v>269</v>
      </c>
      <c r="D27" s="22" t="s">
        <v>18</v>
      </c>
      <c r="E27" s="24">
        <v>1966</v>
      </c>
      <c r="F27" s="22" t="s">
        <v>5</v>
      </c>
      <c r="G27" s="20">
        <v>3.3310185185185186E-2</v>
      </c>
      <c r="H27" s="27">
        <f t="shared" ca="1" si="1"/>
        <v>48</v>
      </c>
      <c r="I27" s="28">
        <f ca="1">IF(H27&lt;35,G27,G27*VLOOKUP(H27,koeficienty!$M$3:$N$68,2,0))</f>
        <v>3.0382219907407408E-2</v>
      </c>
      <c r="J27" s="24">
        <v>0</v>
      </c>
    </row>
    <row r="28" spans="1:10" x14ac:dyDescent="0.25">
      <c r="A28" t="s">
        <v>133</v>
      </c>
      <c r="B28" t="str">
        <f t="shared" si="0"/>
        <v>TONČÍK Petr</v>
      </c>
      <c r="C28" s="22" t="s">
        <v>285</v>
      </c>
      <c r="D28" s="22" t="s">
        <v>18</v>
      </c>
      <c r="E28" s="24">
        <v>1971</v>
      </c>
      <c r="F28" s="22" t="s">
        <v>237</v>
      </c>
      <c r="G28" s="20">
        <v>3.2245370370370369E-2</v>
      </c>
      <c r="H28" s="27">
        <f t="shared" ca="1" si="1"/>
        <v>43</v>
      </c>
      <c r="I28" s="28">
        <f ca="1">IF(H28&lt;35,G28,G28*VLOOKUP(H28,koeficienty!$M$3:$N$68,2,0))</f>
        <v>3.0539590277777778E-2</v>
      </c>
      <c r="J28" s="24">
        <v>0</v>
      </c>
    </row>
    <row r="29" spans="1:10" x14ac:dyDescent="0.25">
      <c r="A29" t="s">
        <v>134</v>
      </c>
      <c r="B29" t="str">
        <f t="shared" si="0"/>
        <v>SMOLA Josef</v>
      </c>
      <c r="C29" s="22" t="s">
        <v>83</v>
      </c>
      <c r="D29" s="22" t="s">
        <v>84</v>
      </c>
      <c r="E29" s="24">
        <v>1951</v>
      </c>
      <c r="F29" s="22" t="s">
        <v>24</v>
      </c>
      <c r="G29" s="20">
        <v>3.8321759259259257E-2</v>
      </c>
      <c r="H29" s="27">
        <f t="shared" ca="1" si="1"/>
        <v>63</v>
      </c>
      <c r="I29" s="28">
        <f ca="1">IF(H29&lt;35,G29,G29*VLOOKUP(H29,koeficienty!$M$3:$N$68,2,0))</f>
        <v>3.0638246527777774E-2</v>
      </c>
      <c r="J29" s="24">
        <v>0</v>
      </c>
    </row>
    <row r="30" spans="1:10" x14ac:dyDescent="0.25">
      <c r="A30" t="s">
        <v>135</v>
      </c>
      <c r="B30" t="str">
        <f t="shared" si="0"/>
        <v>LIPINA Tomáš</v>
      </c>
      <c r="C30" s="22" t="s">
        <v>265</v>
      </c>
      <c r="D30" s="22" t="s">
        <v>193</v>
      </c>
      <c r="E30" s="24">
        <v>1966</v>
      </c>
      <c r="F30" s="22" t="s">
        <v>24</v>
      </c>
      <c r="G30" s="20">
        <v>3.3842592592592598E-2</v>
      </c>
      <c r="H30" s="27">
        <f t="shared" ca="1" si="1"/>
        <v>48</v>
      </c>
      <c r="I30" s="28">
        <f ca="1">IF(H30&lt;35,G30,G30*VLOOKUP(H30,koeficienty!$M$3:$N$68,2,0))</f>
        <v>3.086782870370371E-2</v>
      </c>
      <c r="J30" s="24">
        <v>0</v>
      </c>
    </row>
    <row r="31" spans="1:10" x14ac:dyDescent="0.25">
      <c r="A31" t="s">
        <v>136</v>
      </c>
      <c r="B31" t="str">
        <f t="shared" si="0"/>
        <v>BAŽANOWSKI Rostislav</v>
      </c>
      <c r="C31" s="22" t="s">
        <v>22</v>
      </c>
      <c r="D31" s="22" t="s">
        <v>23</v>
      </c>
      <c r="E31" s="24">
        <v>1965</v>
      </c>
      <c r="F31" s="22" t="s">
        <v>24</v>
      </c>
      <c r="G31" s="20">
        <v>3.4317129629629628E-2</v>
      </c>
      <c r="H31" s="27">
        <f t="shared" ca="1" si="1"/>
        <v>49</v>
      </c>
      <c r="I31" s="28">
        <f ca="1">IF(H31&lt;35,G31,G31*VLOOKUP(H31,koeficienty!$M$3:$N$68,2,0))</f>
        <v>3.1060434027777778E-2</v>
      </c>
      <c r="J31" s="24">
        <v>0</v>
      </c>
    </row>
    <row r="32" spans="1:10" x14ac:dyDescent="0.25">
      <c r="A32" t="s">
        <v>137</v>
      </c>
      <c r="B32" t="str">
        <f t="shared" si="0"/>
        <v>VALTR Daniel</v>
      </c>
      <c r="C32" s="22" t="s">
        <v>288</v>
      </c>
      <c r="D32" s="22" t="s">
        <v>219</v>
      </c>
      <c r="E32" s="24">
        <v>1974</v>
      </c>
      <c r="F32" s="22" t="s">
        <v>236</v>
      </c>
      <c r="G32" s="20">
        <v>3.2187500000000001E-2</v>
      </c>
      <c r="H32" s="27">
        <f t="shared" ca="1" si="1"/>
        <v>40</v>
      </c>
      <c r="I32" s="28">
        <f ca="1">IF(H32&lt;35,G32,G32*VLOOKUP(H32,koeficienty!$M$3:$N$68,2,0))</f>
        <v>3.1154281249999999E-2</v>
      </c>
      <c r="J32" s="24">
        <v>0</v>
      </c>
    </row>
    <row r="33" spans="1:10" x14ac:dyDescent="0.25">
      <c r="A33" t="s">
        <v>138</v>
      </c>
      <c r="B33" t="str">
        <f t="shared" si="0"/>
        <v>ŠČIBRANI Milan</v>
      </c>
      <c r="C33" s="22" t="s">
        <v>282</v>
      </c>
      <c r="D33" s="22" t="s">
        <v>74</v>
      </c>
      <c r="E33" s="24">
        <v>1973</v>
      </c>
      <c r="F33" s="22" t="s">
        <v>68</v>
      </c>
      <c r="G33" s="20">
        <v>3.2997685185185185E-2</v>
      </c>
      <c r="H33" s="27">
        <f t="shared" ca="1" si="1"/>
        <v>41</v>
      </c>
      <c r="I33" s="28">
        <f ca="1">IF(H33&lt;35,G33,G33*VLOOKUP(H33,koeficienty!$M$3:$N$68,2,0))</f>
        <v>3.1710775462962963E-2</v>
      </c>
      <c r="J33" s="24">
        <v>0</v>
      </c>
    </row>
    <row r="34" spans="1:10" x14ac:dyDescent="0.25">
      <c r="A34" t="s">
        <v>139</v>
      </c>
      <c r="B34" t="str">
        <f t="shared" ref="B34:B64" si="2">C34&amp;" "&amp;D34</f>
        <v>VAJAY Josef</v>
      </c>
      <c r="C34" s="22" t="s">
        <v>287</v>
      </c>
      <c r="D34" s="22" t="s">
        <v>84</v>
      </c>
      <c r="E34" s="24">
        <v>1969</v>
      </c>
      <c r="F34" s="22" t="s">
        <v>166</v>
      </c>
      <c r="G34" s="20">
        <v>3.4155092592592591E-2</v>
      </c>
      <c r="H34" s="27">
        <f t="shared" ref="H34:H64" ca="1" si="3">YEAR(TODAY())-E34</f>
        <v>45</v>
      </c>
      <c r="I34" s="28">
        <f ca="1">IF(H34&lt;35,G34,G34*VLOOKUP(H34,koeficienty!$M$3:$N$68,2,0))</f>
        <v>3.1876947916666669E-2</v>
      </c>
      <c r="J34" s="24">
        <v>0</v>
      </c>
    </row>
    <row r="35" spans="1:10" x14ac:dyDescent="0.25">
      <c r="A35" t="s">
        <v>140</v>
      </c>
      <c r="B35" t="str">
        <f t="shared" si="2"/>
        <v>KAHÁNEK Dalibor</v>
      </c>
      <c r="C35" s="22" t="s">
        <v>260</v>
      </c>
      <c r="D35" s="22" t="s">
        <v>221</v>
      </c>
      <c r="E35" s="24">
        <v>1969</v>
      </c>
      <c r="F35" s="22" t="s">
        <v>239</v>
      </c>
      <c r="G35" s="20">
        <v>3.4166666666666672E-2</v>
      </c>
      <c r="H35" s="27">
        <f t="shared" ca="1" si="3"/>
        <v>45</v>
      </c>
      <c r="I35" s="28">
        <f ca="1">IF(H35&lt;35,G35,G35*VLOOKUP(H35,koeficienty!$M$3:$N$68,2,0))</f>
        <v>3.1887750000000006E-2</v>
      </c>
      <c r="J35" s="24">
        <v>0</v>
      </c>
    </row>
    <row r="36" spans="1:10" x14ac:dyDescent="0.25">
      <c r="A36" t="s">
        <v>141</v>
      </c>
      <c r="B36" t="str">
        <f t="shared" si="2"/>
        <v>NAVARA Petr</v>
      </c>
      <c r="C36" s="22" t="s">
        <v>85</v>
      </c>
      <c r="D36" s="22" t="s">
        <v>18</v>
      </c>
      <c r="E36" s="24">
        <v>1945</v>
      </c>
      <c r="F36" s="22" t="s">
        <v>5</v>
      </c>
      <c r="G36" s="20">
        <v>4.2847222222222224E-2</v>
      </c>
      <c r="H36" s="27">
        <f t="shared" ca="1" si="3"/>
        <v>69</v>
      </c>
      <c r="I36" s="28">
        <f ca="1">IF(H36&lt;35,G36,G36*VLOOKUP(H36,koeficienty!$M$3:$N$68,2,0))</f>
        <v>3.2088284722222221E-2</v>
      </c>
      <c r="J36" s="24">
        <v>0</v>
      </c>
    </row>
    <row r="37" spans="1:10" x14ac:dyDescent="0.25">
      <c r="A37" t="s">
        <v>142</v>
      </c>
      <c r="B37" t="str">
        <f t="shared" si="2"/>
        <v>MRAJCA Tomáš</v>
      </c>
      <c r="C37" s="22" t="s">
        <v>268</v>
      </c>
      <c r="D37" s="22" t="s">
        <v>193</v>
      </c>
      <c r="E37" s="24">
        <v>1972</v>
      </c>
      <c r="F37" s="37" t="s">
        <v>24</v>
      </c>
      <c r="G37" s="20">
        <v>3.3703703703703701E-2</v>
      </c>
      <c r="H37" s="27">
        <f t="shared" ca="1" si="3"/>
        <v>42</v>
      </c>
      <c r="I37" s="28">
        <f ca="1">IF(H37&lt;35,G37,G37*VLOOKUP(H37,koeficienty!$M$3:$N$68,2,0))</f>
        <v>3.2156703703703701E-2</v>
      </c>
      <c r="J37" s="24">
        <v>0</v>
      </c>
    </row>
    <row r="38" spans="1:10" x14ac:dyDescent="0.25">
      <c r="A38" t="s">
        <v>143</v>
      </c>
      <c r="B38" t="str">
        <f t="shared" si="2"/>
        <v>BÍLÝ Petr</v>
      </c>
      <c r="C38" s="22" t="s">
        <v>250</v>
      </c>
      <c r="D38" s="22" t="s">
        <v>18</v>
      </c>
      <c r="E38" s="24">
        <v>1958</v>
      </c>
      <c r="F38" s="22" t="s">
        <v>200</v>
      </c>
      <c r="G38" s="20">
        <v>3.78587962962963E-2</v>
      </c>
      <c r="H38" s="27">
        <f t="shared" ca="1" si="3"/>
        <v>56</v>
      </c>
      <c r="I38" s="28">
        <f ca="1">IF(H38&lt;35,G38,G38*VLOOKUP(H38,koeficienty!$M$3:$N$68,2,0))</f>
        <v>3.2331412037037037E-2</v>
      </c>
      <c r="J38" s="24">
        <v>0</v>
      </c>
    </row>
    <row r="39" spans="1:10" x14ac:dyDescent="0.25">
      <c r="A39" t="s">
        <v>144</v>
      </c>
      <c r="B39" t="str">
        <f t="shared" si="2"/>
        <v>STACHOWSKI Ireneusz</v>
      </c>
      <c r="C39" s="22" t="s">
        <v>280</v>
      </c>
      <c r="D39" s="22" t="s">
        <v>220</v>
      </c>
      <c r="E39" s="24">
        <v>1974</v>
      </c>
      <c r="F39" s="22" t="s">
        <v>238</v>
      </c>
      <c r="G39" s="20">
        <v>3.3414351851851855E-2</v>
      </c>
      <c r="H39" s="27">
        <f t="shared" ca="1" si="3"/>
        <v>40</v>
      </c>
      <c r="I39" s="28">
        <f ca="1">IF(H39&lt;35,G39,G39*VLOOKUP(H39,koeficienty!$M$3:$N$68,2,0))</f>
        <v>3.2341751157407408E-2</v>
      </c>
      <c r="J39" s="24">
        <v>0</v>
      </c>
    </row>
    <row r="40" spans="1:10" x14ac:dyDescent="0.25">
      <c r="A40" t="s">
        <v>145</v>
      </c>
      <c r="B40" t="str">
        <f t="shared" si="2"/>
        <v>KREIZL Henrych</v>
      </c>
      <c r="C40" s="22" t="s">
        <v>264</v>
      </c>
      <c r="D40" s="22" t="s">
        <v>224</v>
      </c>
      <c r="E40" s="24">
        <v>1966</v>
      </c>
      <c r="F40" s="22" t="s">
        <v>196</v>
      </c>
      <c r="G40" s="20">
        <v>3.6099537037037034E-2</v>
      </c>
      <c r="H40" s="27">
        <f t="shared" ca="1" si="3"/>
        <v>48</v>
      </c>
      <c r="I40" s="28">
        <f ca="1">IF(H40&lt;35,G40,G40*VLOOKUP(H40,koeficienty!$M$3:$N$68,2,0))</f>
        <v>3.2926387731481481E-2</v>
      </c>
      <c r="J40" s="24">
        <v>0</v>
      </c>
    </row>
    <row r="41" spans="1:10" x14ac:dyDescent="0.25">
      <c r="A41" t="s">
        <v>168</v>
      </c>
      <c r="B41" t="str">
        <f t="shared" si="2"/>
        <v>RECHTENBERG Karel</v>
      </c>
      <c r="C41" s="22" t="s">
        <v>275</v>
      </c>
      <c r="D41" s="22" t="s">
        <v>162</v>
      </c>
      <c r="E41" s="24">
        <v>1947</v>
      </c>
      <c r="F41" s="22" t="s">
        <v>211</v>
      </c>
      <c r="G41" s="20">
        <v>4.3402777777777783E-2</v>
      </c>
      <c r="H41" s="27">
        <f t="shared" ca="1" si="3"/>
        <v>67</v>
      </c>
      <c r="I41" s="28">
        <f ca="1">IF(H41&lt;35,G41,G41*VLOOKUP(H41,koeficienty!$M$3:$N$68,2,0))</f>
        <v>3.3255208333333335E-2</v>
      </c>
      <c r="J41" s="24">
        <v>0</v>
      </c>
    </row>
    <row r="42" spans="1:10" x14ac:dyDescent="0.25">
      <c r="A42" t="s">
        <v>169</v>
      </c>
      <c r="B42" t="str">
        <f t="shared" si="2"/>
        <v>SANO Josef</v>
      </c>
      <c r="C42" s="22" t="s">
        <v>277</v>
      </c>
      <c r="D42" s="22" t="s">
        <v>84</v>
      </c>
      <c r="E42" s="24">
        <v>1943</v>
      </c>
      <c r="F42" s="22" t="s">
        <v>68</v>
      </c>
      <c r="G42" s="20">
        <v>4.5555555555555551E-2</v>
      </c>
      <c r="H42" s="27">
        <f t="shared" ca="1" si="3"/>
        <v>71</v>
      </c>
      <c r="I42" s="28">
        <f ca="1">IF(H42&lt;35,G42,G42*VLOOKUP(H42,koeficienty!$M$3:$N$68,2,0))</f>
        <v>3.3296555555555551E-2</v>
      </c>
      <c r="J42" s="24">
        <v>0</v>
      </c>
    </row>
    <row r="43" spans="1:10" x14ac:dyDescent="0.25">
      <c r="A43" t="s">
        <v>170</v>
      </c>
      <c r="B43" t="str">
        <f t="shared" si="2"/>
        <v>ŽEBRÁK Zbyněk</v>
      </c>
      <c r="C43" s="22" t="s">
        <v>294</v>
      </c>
      <c r="D43" s="22" t="s">
        <v>223</v>
      </c>
      <c r="E43" s="24">
        <v>1971</v>
      </c>
      <c r="F43" s="22" t="s">
        <v>240</v>
      </c>
      <c r="G43" s="20">
        <v>3.5312500000000004E-2</v>
      </c>
      <c r="H43" s="27">
        <f t="shared" ca="1" si="3"/>
        <v>43</v>
      </c>
      <c r="I43" s="28">
        <f ca="1">IF(H43&lt;35,G43,G43*VLOOKUP(H43,koeficienty!$M$3:$N$68,2,0))</f>
        <v>3.3444468750000005E-2</v>
      </c>
      <c r="J43" s="24">
        <v>0</v>
      </c>
    </row>
    <row r="44" spans="1:10" x14ac:dyDescent="0.25">
      <c r="A44" t="s">
        <v>171</v>
      </c>
      <c r="B44" t="str">
        <f t="shared" si="2"/>
        <v>SITKO Adam</v>
      </c>
      <c r="C44" s="22" t="s">
        <v>278</v>
      </c>
      <c r="D44" s="22" t="s">
        <v>222</v>
      </c>
      <c r="E44" s="24">
        <v>1973</v>
      </c>
      <c r="F44" s="22" t="s">
        <v>202</v>
      </c>
      <c r="G44" s="20">
        <v>3.5046296296296298E-2</v>
      </c>
      <c r="H44" s="27">
        <f t="shared" ca="1" si="3"/>
        <v>41</v>
      </c>
      <c r="I44" s="28">
        <f ca="1">IF(H44&lt;35,G44,G44*VLOOKUP(H44,koeficienty!$M$3:$N$68,2,0))</f>
        <v>3.3679490740740739E-2</v>
      </c>
      <c r="J44" s="24">
        <v>0</v>
      </c>
    </row>
    <row r="45" spans="1:10" x14ac:dyDescent="0.25">
      <c r="A45" t="s">
        <v>172</v>
      </c>
      <c r="B45" t="str">
        <f t="shared" si="2"/>
        <v>ZÁVODNÝ Tomáš</v>
      </c>
      <c r="C45" s="22" t="s">
        <v>293</v>
      </c>
      <c r="D45" s="22" t="s">
        <v>193</v>
      </c>
      <c r="E45" s="24">
        <v>1963</v>
      </c>
      <c r="F45" s="22" t="s">
        <v>201</v>
      </c>
      <c r="G45" s="20">
        <v>3.7962962962962962E-2</v>
      </c>
      <c r="H45" s="27">
        <f t="shared" ca="1" si="3"/>
        <v>51</v>
      </c>
      <c r="I45" s="28">
        <f ca="1">IF(H45&lt;35,G45,G45*VLOOKUP(H45,koeficienty!$M$3:$N$68,2,0))</f>
        <v>3.3813611111111114E-2</v>
      </c>
      <c r="J45" s="24">
        <v>0</v>
      </c>
    </row>
    <row r="46" spans="1:10" x14ac:dyDescent="0.25">
      <c r="A46" t="s">
        <v>173</v>
      </c>
      <c r="B46" t="str">
        <f t="shared" si="2"/>
        <v>NERADIL Jiří</v>
      </c>
      <c r="C46" s="22" t="s">
        <v>270</v>
      </c>
      <c r="D46" s="22" t="s">
        <v>26</v>
      </c>
      <c r="E46" s="24">
        <v>1949</v>
      </c>
      <c r="F46" s="22" t="s">
        <v>210</v>
      </c>
      <c r="G46" s="20">
        <v>4.3171296296296298E-2</v>
      </c>
      <c r="H46" s="27">
        <f t="shared" ca="1" si="3"/>
        <v>65</v>
      </c>
      <c r="I46" s="28">
        <f ca="1">IF(H46&lt;35,G46,G46*VLOOKUP(H46,koeficienty!$M$3:$N$68,2,0))</f>
        <v>3.3820393518518517E-2</v>
      </c>
      <c r="J46" s="24">
        <v>0</v>
      </c>
    </row>
    <row r="47" spans="1:10" x14ac:dyDescent="0.25">
      <c r="A47" t="s">
        <v>174</v>
      </c>
      <c r="B47" t="str">
        <f t="shared" si="2"/>
        <v>BORTEL Jiří</v>
      </c>
      <c r="C47" s="22" t="s">
        <v>25</v>
      </c>
      <c r="D47" s="22" t="s">
        <v>26</v>
      </c>
      <c r="E47" s="24">
        <v>1965</v>
      </c>
      <c r="F47" s="22" t="s">
        <v>27</v>
      </c>
      <c r="G47" s="20">
        <v>3.7997685185185183E-2</v>
      </c>
      <c r="H47" s="27">
        <f t="shared" ca="1" si="3"/>
        <v>49</v>
      </c>
      <c r="I47" s="28">
        <f ca="1">IF(H47&lt;35,G47,G47*VLOOKUP(H47,koeficienty!$M$3:$N$68,2,0))</f>
        <v>3.4391704861111108E-2</v>
      </c>
      <c r="J47" s="24">
        <v>0</v>
      </c>
    </row>
    <row r="48" spans="1:10" x14ac:dyDescent="0.25">
      <c r="A48" t="s">
        <v>175</v>
      </c>
      <c r="B48" t="str">
        <f t="shared" si="2"/>
        <v>DOBIÁŠ Vilém</v>
      </c>
      <c r="C48" s="22" t="s">
        <v>253</v>
      </c>
      <c r="D48" s="22" t="s">
        <v>194</v>
      </c>
      <c r="E48" s="24">
        <v>1955</v>
      </c>
      <c r="F48" s="22" t="s">
        <v>203</v>
      </c>
      <c r="G48" s="20">
        <v>4.1793981481481481E-2</v>
      </c>
      <c r="H48" s="27">
        <f t="shared" ca="1" si="3"/>
        <v>59</v>
      </c>
      <c r="I48" s="28">
        <f ca="1">IF(H48&lt;35,G48,G48*VLOOKUP(H48,koeficienty!$M$3:$N$68,2,0))</f>
        <v>3.4739157407407406E-2</v>
      </c>
      <c r="J48" s="24">
        <v>0</v>
      </c>
    </row>
    <row r="49" spans="1:10" x14ac:dyDescent="0.25">
      <c r="A49" t="s">
        <v>176</v>
      </c>
      <c r="B49" t="str">
        <f t="shared" si="2"/>
        <v>CHRUDINA Robert</v>
      </c>
      <c r="C49" s="22" t="s">
        <v>259</v>
      </c>
      <c r="D49" s="22" t="s">
        <v>225</v>
      </c>
      <c r="E49" s="24">
        <v>1973</v>
      </c>
      <c r="F49" s="22" t="s">
        <v>68</v>
      </c>
      <c r="G49" s="20">
        <v>3.664351851851852E-2</v>
      </c>
      <c r="H49" s="27">
        <f t="shared" ca="1" si="3"/>
        <v>41</v>
      </c>
      <c r="I49" s="28">
        <f ca="1">IF(H49&lt;35,G49,G49*VLOOKUP(H49,koeficienty!$M$3:$N$68,2,0))</f>
        <v>3.5214421296296296E-2</v>
      </c>
      <c r="J49" s="24">
        <v>0</v>
      </c>
    </row>
    <row r="50" spans="1:10" x14ac:dyDescent="0.25">
      <c r="A50" t="s">
        <v>177</v>
      </c>
      <c r="B50" t="str">
        <f t="shared" si="2"/>
        <v>HLAVICA Pavel</v>
      </c>
      <c r="C50" s="22" t="s">
        <v>256</v>
      </c>
      <c r="D50" s="22" t="s">
        <v>7</v>
      </c>
      <c r="E50" s="24">
        <v>1968</v>
      </c>
      <c r="F50" s="22" t="s">
        <v>241</v>
      </c>
      <c r="G50" s="20">
        <v>3.8356481481481484E-2</v>
      </c>
      <c r="H50" s="27">
        <f t="shared" ca="1" si="3"/>
        <v>46</v>
      </c>
      <c r="I50" s="28">
        <f ca="1">IF(H50&lt;35,G50,G50*VLOOKUP(H50,koeficienty!$M$3:$N$68,2,0))</f>
        <v>3.552577314814815E-2</v>
      </c>
      <c r="J50" s="24">
        <v>0</v>
      </c>
    </row>
    <row r="51" spans="1:10" x14ac:dyDescent="0.25">
      <c r="A51" t="s">
        <v>178</v>
      </c>
      <c r="B51" t="str">
        <f t="shared" si="2"/>
        <v>SZAROWSKI Miroslav</v>
      </c>
      <c r="C51" s="22" t="s">
        <v>281</v>
      </c>
      <c r="D51" s="22" t="s">
        <v>51</v>
      </c>
      <c r="E51" s="24">
        <v>1974</v>
      </c>
      <c r="F51" s="22" t="s">
        <v>236</v>
      </c>
      <c r="G51" s="20">
        <v>3.7106481481481483E-2</v>
      </c>
      <c r="H51" s="27">
        <f t="shared" ca="1" si="3"/>
        <v>40</v>
      </c>
      <c r="I51" s="28">
        <f ca="1">IF(H51&lt;35,G51,G51*VLOOKUP(H51,koeficienty!$M$3:$N$68,2,0))</f>
        <v>3.5915363425925925E-2</v>
      </c>
      <c r="J51" s="24">
        <v>0</v>
      </c>
    </row>
    <row r="52" spans="1:10" x14ac:dyDescent="0.25">
      <c r="A52" t="s">
        <v>179</v>
      </c>
      <c r="B52" t="str">
        <f t="shared" si="2"/>
        <v>BIALOVAS Miroslav</v>
      </c>
      <c r="C52" s="22" t="s">
        <v>249</v>
      </c>
      <c r="D52" s="22" t="s">
        <v>51</v>
      </c>
      <c r="E52" s="24">
        <v>1964</v>
      </c>
      <c r="F52" s="22" t="s">
        <v>202</v>
      </c>
      <c r="G52" s="20">
        <v>4.1487268518518521E-2</v>
      </c>
      <c r="H52" s="27">
        <f t="shared" ca="1" si="3"/>
        <v>50</v>
      </c>
      <c r="I52" s="28">
        <f ca="1">IF(H52&lt;35,G52,G52*VLOOKUP(H52,koeficienty!$M$3:$N$68,2,0))</f>
        <v>3.725556712962963E-2</v>
      </c>
      <c r="J52" s="24">
        <v>0</v>
      </c>
    </row>
    <row r="53" spans="1:10" x14ac:dyDescent="0.25">
      <c r="A53" t="s">
        <v>180</v>
      </c>
      <c r="B53" t="str">
        <f t="shared" si="2"/>
        <v>HOMOLA Rostislav</v>
      </c>
      <c r="C53" s="22" t="s">
        <v>257</v>
      </c>
      <c r="D53" s="22" t="s">
        <v>23</v>
      </c>
      <c r="E53" s="24">
        <v>1964</v>
      </c>
      <c r="F53" s="22" t="s">
        <v>200</v>
      </c>
      <c r="G53" s="20">
        <v>4.1666666666666664E-2</v>
      </c>
      <c r="H53" s="27">
        <f t="shared" ca="1" si="3"/>
        <v>50</v>
      </c>
      <c r="I53" s="28">
        <f ca="1">IF(H53&lt;35,G53,G53*VLOOKUP(H53,koeficienty!$M$3:$N$68,2,0))</f>
        <v>3.7416666666666668E-2</v>
      </c>
      <c r="J53" s="24">
        <v>0</v>
      </c>
    </row>
    <row r="54" spans="1:10" x14ac:dyDescent="0.25">
      <c r="A54" t="s">
        <v>181</v>
      </c>
      <c r="B54" t="str">
        <f t="shared" si="2"/>
        <v>DOBEČKA Radek</v>
      </c>
      <c r="C54" s="22" t="s">
        <v>252</v>
      </c>
      <c r="D54" s="22" t="s">
        <v>226</v>
      </c>
      <c r="E54" s="24">
        <v>1973</v>
      </c>
      <c r="F54" s="22" t="s">
        <v>166</v>
      </c>
      <c r="G54" s="20">
        <v>3.9479166666666669E-2</v>
      </c>
      <c r="H54" s="27">
        <f t="shared" ca="1" si="3"/>
        <v>41</v>
      </c>
      <c r="I54" s="28">
        <f ca="1">IF(H54&lt;35,G54,G54*VLOOKUP(H54,koeficienty!$M$3:$N$68,2,0))</f>
        <v>3.7939479166666665E-2</v>
      </c>
      <c r="J54" s="24">
        <v>0</v>
      </c>
    </row>
    <row r="55" spans="1:10" x14ac:dyDescent="0.25">
      <c r="A55" t="s">
        <v>182</v>
      </c>
      <c r="B55" t="str">
        <f t="shared" si="2"/>
        <v>WNUK Grzegorz</v>
      </c>
      <c r="C55" s="22" t="s">
        <v>291</v>
      </c>
      <c r="D55" s="22" t="s">
        <v>227</v>
      </c>
      <c r="E55" s="24">
        <v>1968</v>
      </c>
      <c r="F55" s="22" t="s">
        <v>202</v>
      </c>
      <c r="G55" s="20">
        <v>4.1608796296296297E-2</v>
      </c>
      <c r="H55" s="27">
        <f t="shared" ca="1" si="3"/>
        <v>46</v>
      </c>
      <c r="I55" s="28">
        <f ca="1">IF(H55&lt;35,G55,G55*VLOOKUP(H55,koeficienty!$M$3:$N$68,2,0))</f>
        <v>3.8538067129629629E-2</v>
      </c>
      <c r="J55" s="24">
        <v>0</v>
      </c>
    </row>
    <row r="56" spans="1:10" x14ac:dyDescent="0.25">
      <c r="A56" t="s">
        <v>183</v>
      </c>
      <c r="B56" t="str">
        <f t="shared" si="2"/>
        <v>KRAMOLIŠ Mojmír</v>
      </c>
      <c r="C56" s="22" t="s">
        <v>263</v>
      </c>
      <c r="D56" s="22" t="s">
        <v>195</v>
      </c>
      <c r="E56" s="24">
        <v>1964</v>
      </c>
      <c r="F56" s="22" t="s">
        <v>166</v>
      </c>
      <c r="G56" s="20">
        <v>4.3425925925925923E-2</v>
      </c>
      <c r="H56" s="27">
        <f t="shared" ca="1" si="3"/>
        <v>50</v>
      </c>
      <c r="I56" s="28">
        <f ca="1">IF(H56&lt;35,G56,G56*VLOOKUP(H56,koeficienty!$M$3:$N$68,2,0))</f>
        <v>3.8996481481481479E-2</v>
      </c>
      <c r="J56" s="24">
        <v>0</v>
      </c>
    </row>
    <row r="57" spans="1:10" x14ac:dyDescent="0.25">
      <c r="A57" t="s">
        <v>184</v>
      </c>
      <c r="B57" t="str">
        <f t="shared" si="2"/>
        <v>KLEIN Tomáš</v>
      </c>
      <c r="C57" s="22" t="s">
        <v>261</v>
      </c>
      <c r="D57" s="22" t="s">
        <v>193</v>
      </c>
      <c r="E57" s="24">
        <v>1973</v>
      </c>
      <c r="F57" s="22" t="s">
        <v>68</v>
      </c>
      <c r="G57" s="20">
        <v>4.0659722222222222E-2</v>
      </c>
      <c r="H57" s="27">
        <f t="shared" ca="1" si="3"/>
        <v>41</v>
      </c>
      <c r="I57" s="28">
        <f ca="1">IF(H57&lt;35,G57,G57*VLOOKUP(H57,koeficienty!$M$3:$N$68,2,0))</f>
        <v>3.9073993055555555E-2</v>
      </c>
      <c r="J57" s="24">
        <v>0</v>
      </c>
    </row>
    <row r="58" spans="1:10" x14ac:dyDescent="0.25">
      <c r="A58" t="s">
        <v>185</v>
      </c>
      <c r="B58" t="str">
        <f t="shared" si="2"/>
        <v>LUDVÍK Tomáš</v>
      </c>
      <c r="C58" s="22" t="s">
        <v>266</v>
      </c>
      <c r="D58" s="22" t="s">
        <v>193</v>
      </c>
      <c r="E58" s="24">
        <v>1972</v>
      </c>
      <c r="F58" s="22" t="s">
        <v>242</v>
      </c>
      <c r="G58" s="20">
        <v>4.1157407407407406E-2</v>
      </c>
      <c r="H58" s="27">
        <f t="shared" ca="1" si="3"/>
        <v>42</v>
      </c>
      <c r="I58" s="28">
        <f ca="1">IF(H58&lt;35,G58,G58*VLOOKUP(H58,koeficienty!$M$3:$N$68,2,0))</f>
        <v>3.9268282407407401E-2</v>
      </c>
      <c r="J58" s="24">
        <v>0</v>
      </c>
    </row>
    <row r="59" spans="1:10" x14ac:dyDescent="0.25">
      <c r="A59" t="s">
        <v>186</v>
      </c>
      <c r="B59" t="str">
        <f t="shared" si="2"/>
        <v>GAŠPARIN Marek</v>
      </c>
      <c r="C59" s="22" t="s">
        <v>255</v>
      </c>
      <c r="D59" s="22" t="s">
        <v>152</v>
      </c>
      <c r="E59" s="24">
        <v>1973</v>
      </c>
      <c r="F59" s="22" t="s">
        <v>68</v>
      </c>
      <c r="G59" s="20">
        <v>4.1099537037037039E-2</v>
      </c>
      <c r="H59" s="27">
        <f t="shared" ca="1" si="3"/>
        <v>41</v>
      </c>
      <c r="I59" s="28">
        <f ca="1">IF(H59&lt;35,G59,G59*VLOOKUP(H59,koeficienty!$M$3:$N$68,2,0))</f>
        <v>3.9496655092592592E-2</v>
      </c>
      <c r="J59" s="24">
        <v>0</v>
      </c>
    </row>
    <row r="60" spans="1:10" x14ac:dyDescent="0.25">
      <c r="A60" t="s">
        <v>187</v>
      </c>
      <c r="B60" t="str">
        <f t="shared" si="2"/>
        <v>SKYPALA Karel</v>
      </c>
      <c r="C60" s="22" t="s">
        <v>279</v>
      </c>
      <c r="D60" s="22" t="s">
        <v>162</v>
      </c>
      <c r="E60" s="24">
        <v>1969</v>
      </c>
      <c r="F60" s="22" t="s">
        <v>210</v>
      </c>
      <c r="G60" s="20">
        <v>4.2361111111111106E-2</v>
      </c>
      <c r="H60" s="27">
        <f t="shared" ca="1" si="3"/>
        <v>45</v>
      </c>
      <c r="I60" s="28">
        <f ca="1">IF(H60&lt;35,G60,G60*VLOOKUP(H60,koeficienty!$M$3:$N$68,2,0))</f>
        <v>3.9535624999999998E-2</v>
      </c>
      <c r="J60" s="24">
        <v>0</v>
      </c>
    </row>
    <row r="61" spans="1:10" x14ac:dyDescent="0.25">
      <c r="A61" t="s">
        <v>188</v>
      </c>
      <c r="B61" t="str">
        <f t="shared" si="2"/>
        <v>ŠVRČEK Jiří</v>
      </c>
      <c r="C61" s="22" t="s">
        <v>284</v>
      </c>
      <c r="D61" s="22" t="s">
        <v>26</v>
      </c>
      <c r="E61" s="24">
        <v>1953</v>
      </c>
      <c r="F61" s="22" t="s">
        <v>68</v>
      </c>
      <c r="G61" s="20">
        <v>4.8506944444444443E-2</v>
      </c>
      <c r="H61" s="27">
        <f t="shared" ca="1" si="3"/>
        <v>61</v>
      </c>
      <c r="I61" s="28">
        <f ca="1">IF(H61&lt;35,G61,G61*VLOOKUP(H61,koeficienty!$M$3:$N$68,2,0))</f>
        <v>3.9562263888888886E-2</v>
      </c>
      <c r="J61" s="24">
        <v>0</v>
      </c>
    </row>
    <row r="62" spans="1:10" x14ac:dyDescent="0.25">
      <c r="A62" t="s">
        <v>189</v>
      </c>
      <c r="B62" t="str">
        <f t="shared" si="2"/>
        <v>HUDECZEK Pavel</v>
      </c>
      <c r="C62" s="22" t="s">
        <v>258</v>
      </c>
      <c r="D62" s="22" t="s">
        <v>7</v>
      </c>
      <c r="E62" s="24">
        <v>1967</v>
      </c>
      <c r="F62" s="22" t="s">
        <v>243</v>
      </c>
      <c r="G62" s="20">
        <v>4.3275462962962967E-2</v>
      </c>
      <c r="H62" s="27">
        <f t="shared" ca="1" si="3"/>
        <v>47</v>
      </c>
      <c r="I62" s="28">
        <f ca="1">IF(H62&lt;35,G62,G62*VLOOKUP(H62,koeficienty!$M$3:$N$68,2,0))</f>
        <v>3.977880555555556E-2</v>
      </c>
      <c r="J62" s="24">
        <v>0</v>
      </c>
    </row>
    <row r="63" spans="1:10" x14ac:dyDescent="0.25">
      <c r="A63" t="s">
        <v>190</v>
      </c>
      <c r="B63" t="str">
        <f t="shared" si="2"/>
        <v>KOCUREK Igor</v>
      </c>
      <c r="C63" s="22" t="s">
        <v>164</v>
      </c>
      <c r="D63" s="22" t="s">
        <v>165</v>
      </c>
      <c r="E63" s="24">
        <v>1971</v>
      </c>
      <c r="F63" s="22" t="s">
        <v>166</v>
      </c>
      <c r="G63" s="20">
        <v>4.2997685185185187E-2</v>
      </c>
      <c r="H63" s="27">
        <f t="shared" ca="1" si="3"/>
        <v>43</v>
      </c>
      <c r="I63" s="28">
        <f ca="1">IF(H63&lt;35,G63,G63*VLOOKUP(H63,koeficienty!$M$3:$N$68,2,0))</f>
        <v>4.0723107638888895E-2</v>
      </c>
      <c r="J63" s="24">
        <v>0</v>
      </c>
    </row>
    <row r="64" spans="1:10" x14ac:dyDescent="0.25">
      <c r="A64" t="s">
        <v>191</v>
      </c>
      <c r="B64" t="str">
        <f t="shared" si="2"/>
        <v>PETRÁŠ Rostislav</v>
      </c>
      <c r="C64" s="22" t="s">
        <v>272</v>
      </c>
      <c r="D64" s="22" t="s">
        <v>23</v>
      </c>
      <c r="E64" s="24">
        <v>1965</v>
      </c>
      <c r="F64" s="22" t="s">
        <v>244</v>
      </c>
      <c r="G64" s="20">
        <v>4.5312499999999999E-2</v>
      </c>
      <c r="H64" s="27">
        <f t="shared" ca="1" si="3"/>
        <v>49</v>
      </c>
      <c r="I64" s="28">
        <f ca="1">IF(H64&lt;35,G64,G64*VLOOKUP(H64,koeficienty!$M$3:$N$68,2,0))</f>
        <v>4.1012343749999999E-2</v>
      </c>
      <c r="J64" s="24">
        <v>0</v>
      </c>
    </row>
  </sheetData>
  <autoFilter ref="A1:J64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9" sqref="F9"/>
    </sheetView>
  </sheetViews>
  <sheetFormatPr defaultRowHeight="15" x14ac:dyDescent="0.25"/>
  <cols>
    <col min="1" max="1" width="5.85546875" customWidth="1"/>
    <col min="2" max="2" width="21.7109375" customWidth="1"/>
    <col min="3" max="3" width="15.42578125" style="22" hidden="1" customWidth="1"/>
    <col min="4" max="4" width="9.140625" style="22" hidden="1" customWidth="1"/>
    <col min="5" max="5" width="9.140625" style="24"/>
    <col min="6" max="6" width="27" style="22" customWidth="1"/>
    <col min="7" max="7" width="12" style="20" customWidth="1"/>
    <col min="8" max="8" width="6.85546875" style="29" customWidth="1"/>
    <col min="9" max="9" width="13.5703125" style="30" customWidth="1"/>
    <col min="10" max="10" width="6.5703125" style="24" customWidth="1"/>
  </cols>
  <sheetData>
    <row r="1" spans="1:10" ht="23.25" customHeight="1" x14ac:dyDescent="0.25">
      <c r="A1" s="21" t="s">
        <v>146</v>
      </c>
      <c r="B1" s="21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19" t="s">
        <v>103</v>
      </c>
      <c r="H1" s="25" t="s">
        <v>105</v>
      </c>
      <c r="I1" s="26" t="s">
        <v>104</v>
      </c>
      <c r="J1" s="23" t="s">
        <v>106</v>
      </c>
    </row>
    <row r="2" spans="1:10" x14ac:dyDescent="0.25">
      <c r="A2" s="56">
        <v>1</v>
      </c>
      <c r="B2" t="s">
        <v>317</v>
      </c>
      <c r="D2"/>
      <c r="E2">
        <v>1959</v>
      </c>
      <c r="F2" t="s">
        <v>318</v>
      </c>
      <c r="G2" s="55">
        <v>1.64375</v>
      </c>
      <c r="H2" s="27">
        <f t="shared" ref="H2:H22" ca="1" si="0">YEAR(TODAY())-E2</f>
        <v>55</v>
      </c>
      <c r="I2" s="28">
        <f ca="1">IF(H2&lt;35,G2,G2*VLOOKUP(H2,koeficienty!$M$3:$N$68,2,0))</f>
        <v>1.416255</v>
      </c>
      <c r="J2" s="24">
        <v>50</v>
      </c>
    </row>
    <row r="3" spans="1:10" x14ac:dyDescent="0.25">
      <c r="A3" s="56">
        <v>2</v>
      </c>
      <c r="B3" t="s">
        <v>298</v>
      </c>
      <c r="D3"/>
      <c r="E3">
        <v>1971</v>
      </c>
      <c r="F3" t="s">
        <v>299</v>
      </c>
      <c r="G3" s="55">
        <v>1.5263888888888888</v>
      </c>
      <c r="H3" s="27">
        <f t="shared" ca="1" si="0"/>
        <v>43</v>
      </c>
      <c r="I3" s="28">
        <f ca="1">IF(H3&lt;35,G3,G3*VLOOKUP(H3,koeficienty!$M$3:$N$68,2,0))</f>
        <v>1.4456429166666667</v>
      </c>
      <c r="J3" s="24">
        <v>40</v>
      </c>
    </row>
    <row r="4" spans="1:10" x14ac:dyDescent="0.25">
      <c r="A4" s="56">
        <v>3</v>
      </c>
      <c r="B4" t="s">
        <v>328</v>
      </c>
      <c r="D4"/>
      <c r="E4">
        <v>1951</v>
      </c>
      <c r="F4" t="s">
        <v>301</v>
      </c>
      <c r="G4" s="55">
        <v>1.8513888888888888</v>
      </c>
      <c r="H4" s="27">
        <f t="shared" ca="1" si="0"/>
        <v>63</v>
      </c>
      <c r="I4" s="28">
        <f ca="1">IF(H4&lt;35,G4,G4*VLOOKUP(H4,koeficienty!$M$3:$N$68,2,0))</f>
        <v>1.4801854166666666</v>
      </c>
      <c r="J4" s="24">
        <v>36</v>
      </c>
    </row>
    <row r="5" spans="1:10" x14ac:dyDescent="0.25">
      <c r="A5" s="56">
        <v>4</v>
      </c>
      <c r="B5" t="s">
        <v>300</v>
      </c>
      <c r="D5"/>
      <c r="E5">
        <v>1971</v>
      </c>
      <c r="F5" t="s">
        <v>301</v>
      </c>
      <c r="G5" s="55">
        <v>1.5701388888888888</v>
      </c>
      <c r="H5" s="27">
        <f t="shared" ca="1" si="0"/>
        <v>43</v>
      </c>
      <c r="I5" s="28">
        <f ca="1">IF(H5&lt;35,G5,G5*VLOOKUP(H5,koeficienty!$M$3:$N$68,2,0))</f>
        <v>1.4870785416666665</v>
      </c>
      <c r="J5" s="24">
        <v>34</v>
      </c>
    </row>
    <row r="6" spans="1:10" x14ac:dyDescent="0.25">
      <c r="A6" s="56">
        <v>5</v>
      </c>
      <c r="B6" t="s">
        <v>319</v>
      </c>
      <c r="D6"/>
      <c r="E6">
        <v>1959</v>
      </c>
      <c r="F6" t="s">
        <v>49</v>
      </c>
      <c r="G6" s="55">
        <v>1.7423611111111112</v>
      </c>
      <c r="H6" s="27">
        <f t="shared" ca="1" si="0"/>
        <v>55</v>
      </c>
      <c r="I6" s="28">
        <f ca="1">IF(H6&lt;35,G6,G6*VLOOKUP(H6,koeficienty!$M$3:$N$68,2,0))</f>
        <v>1.5012183333333335</v>
      </c>
      <c r="J6" s="24">
        <v>32</v>
      </c>
    </row>
    <row r="7" spans="1:10" x14ac:dyDescent="0.25">
      <c r="A7" s="56">
        <v>6</v>
      </c>
      <c r="B7" t="s">
        <v>302</v>
      </c>
      <c r="D7"/>
      <c r="E7">
        <v>1972</v>
      </c>
      <c r="F7" t="s">
        <v>301</v>
      </c>
      <c r="G7" s="55">
        <v>1.6500000000000001</v>
      </c>
      <c r="H7" s="27">
        <f t="shared" ca="1" si="0"/>
        <v>42</v>
      </c>
      <c r="I7" s="28">
        <f ca="1">IF(H7&lt;35,G7,G7*VLOOKUP(H7,koeficienty!$M$3:$N$68,2,0))</f>
        <v>1.574265</v>
      </c>
      <c r="J7" s="24">
        <v>30</v>
      </c>
    </row>
    <row r="8" spans="1:10" x14ac:dyDescent="0.25">
      <c r="A8" s="56">
        <v>7</v>
      </c>
      <c r="B8" t="s">
        <v>303</v>
      </c>
      <c r="D8"/>
      <c r="E8">
        <v>1972</v>
      </c>
      <c r="F8" t="s">
        <v>304</v>
      </c>
      <c r="G8" s="55">
        <v>1.6576388888888889</v>
      </c>
      <c r="H8" s="27">
        <f t="shared" ca="1" si="0"/>
        <v>42</v>
      </c>
      <c r="I8" s="28">
        <f ca="1">IF(H8&lt;35,G8,G8*VLOOKUP(H8,koeficienty!$M$3:$N$68,2,0))</f>
        <v>1.5815532638888887</v>
      </c>
      <c r="J8" s="24">
        <v>28</v>
      </c>
    </row>
    <row r="9" spans="1:10" x14ac:dyDescent="0.25">
      <c r="A9" s="56">
        <v>8</v>
      </c>
      <c r="B9" t="s">
        <v>324</v>
      </c>
      <c r="D9"/>
      <c r="E9">
        <v>1955</v>
      </c>
      <c r="F9" t="s">
        <v>325</v>
      </c>
      <c r="G9" s="55">
        <v>1.9166666666666667</v>
      </c>
      <c r="H9" s="27">
        <f t="shared" ca="1" si="0"/>
        <v>59</v>
      </c>
      <c r="I9" s="28">
        <f ca="1">IF(H9&lt;35,G9,G9*VLOOKUP(H9,koeficienty!$M$3:$N$68,2,0))</f>
        <v>1.5931333333333335</v>
      </c>
      <c r="J9" s="24">
        <v>26</v>
      </c>
    </row>
    <row r="10" spans="1:10" x14ac:dyDescent="0.25">
      <c r="A10" s="56">
        <v>9</v>
      </c>
      <c r="B10" t="s">
        <v>320</v>
      </c>
      <c r="D10"/>
      <c r="E10">
        <v>1962</v>
      </c>
      <c r="F10" t="s">
        <v>321</v>
      </c>
      <c r="G10" s="55">
        <v>1.875</v>
      </c>
      <c r="H10" s="27">
        <f t="shared" ca="1" si="0"/>
        <v>52</v>
      </c>
      <c r="I10" s="28">
        <f ca="1">IF(H10&lt;35,G10,G10*VLOOKUP(H10,koeficienty!$M$3:$N$68,2,0))</f>
        <v>1.6563749999999999</v>
      </c>
      <c r="J10" s="24">
        <v>24</v>
      </c>
    </row>
    <row r="11" spans="1:10" x14ac:dyDescent="0.25">
      <c r="A11" s="56">
        <v>10</v>
      </c>
      <c r="B11" t="s">
        <v>322</v>
      </c>
      <c r="D11"/>
      <c r="E11">
        <v>1961</v>
      </c>
      <c r="F11" t="s">
        <v>323</v>
      </c>
      <c r="G11" s="55">
        <v>1.9138888888888888</v>
      </c>
      <c r="H11" s="27">
        <f t="shared" ca="1" si="0"/>
        <v>53</v>
      </c>
      <c r="I11" s="28">
        <f ca="1">IF(H11&lt;35,G11,G11*VLOOKUP(H11,koeficienty!$M$3:$N$68,2,0))</f>
        <v>1.6769494444444444</v>
      </c>
      <c r="J11" s="24">
        <v>22</v>
      </c>
    </row>
    <row r="12" spans="1:10" x14ac:dyDescent="0.25">
      <c r="A12" s="56">
        <v>11</v>
      </c>
      <c r="B12" t="s">
        <v>329</v>
      </c>
      <c r="D12"/>
      <c r="E12">
        <v>1945</v>
      </c>
      <c r="F12" t="s">
        <v>301</v>
      </c>
      <c r="G12" s="55">
        <v>2.2402777777777776</v>
      </c>
      <c r="H12" s="27">
        <f t="shared" ca="1" si="0"/>
        <v>69</v>
      </c>
      <c r="I12" s="28">
        <f ca="1">IF(H12&lt;35,G12,G12*VLOOKUP(H12,koeficienty!$M$3:$N$68,2,0))</f>
        <v>1.6777440277777778</v>
      </c>
      <c r="J12" s="24">
        <v>20</v>
      </c>
    </row>
    <row r="13" spans="1:10" x14ac:dyDescent="0.25">
      <c r="A13" s="56">
        <v>12</v>
      </c>
      <c r="B13" t="s">
        <v>306</v>
      </c>
      <c r="D13"/>
      <c r="E13">
        <v>1971</v>
      </c>
      <c r="F13" t="s">
        <v>301</v>
      </c>
      <c r="G13" s="55">
        <v>1.7805555555555557</v>
      </c>
      <c r="H13" s="27">
        <f t="shared" ca="1" si="0"/>
        <v>43</v>
      </c>
      <c r="I13" s="28">
        <f ca="1">IF(H13&lt;35,G13,G13*VLOOKUP(H13,koeficienty!$M$3:$N$68,2,0))</f>
        <v>1.6863641666666669</v>
      </c>
      <c r="J13" s="24">
        <v>18</v>
      </c>
    </row>
    <row r="14" spans="1:10" x14ac:dyDescent="0.25">
      <c r="A14" s="56">
        <v>13</v>
      </c>
      <c r="B14" t="s">
        <v>305</v>
      </c>
      <c r="D14"/>
      <c r="E14">
        <v>1973</v>
      </c>
      <c r="F14" t="s">
        <v>68</v>
      </c>
      <c r="G14" s="55">
        <v>1.7638888888888891</v>
      </c>
      <c r="H14" s="27">
        <f t="shared" ca="1" si="0"/>
        <v>41</v>
      </c>
      <c r="I14" s="28">
        <f ca="1">IF(H14&lt;35,G14,G14*VLOOKUP(H14,koeficienty!$M$3:$N$68,2,0))</f>
        <v>1.6950972222222223</v>
      </c>
      <c r="J14" s="24">
        <v>16</v>
      </c>
    </row>
    <row r="15" spans="1:10" x14ac:dyDescent="0.25">
      <c r="A15" s="56">
        <v>14</v>
      </c>
      <c r="B15" t="s">
        <v>346</v>
      </c>
      <c r="D15"/>
      <c r="E15">
        <v>1947</v>
      </c>
      <c r="F15" t="s">
        <v>330</v>
      </c>
      <c r="G15" s="55">
        <v>2.2902777777777779</v>
      </c>
      <c r="H15" s="27">
        <f t="shared" ca="1" si="0"/>
        <v>67</v>
      </c>
      <c r="I15" s="28">
        <f ca="1">IF(H15&lt;35,G15,G15*VLOOKUP(H15,koeficienty!$M$3:$N$68,2,0))</f>
        <v>1.7548108333333334</v>
      </c>
      <c r="J15" s="24">
        <v>14</v>
      </c>
    </row>
    <row r="16" spans="1:10" x14ac:dyDescent="0.25">
      <c r="A16" s="56">
        <v>15</v>
      </c>
      <c r="B16" t="s">
        <v>326</v>
      </c>
      <c r="D16"/>
      <c r="E16">
        <v>1961</v>
      </c>
      <c r="F16" t="s">
        <v>327</v>
      </c>
      <c r="G16" s="55">
        <v>2.0993055555555555</v>
      </c>
      <c r="H16" s="27">
        <f t="shared" ca="1" si="0"/>
        <v>53</v>
      </c>
      <c r="I16" s="28">
        <f ca="1">IF(H16&lt;35,G16,G16*VLOOKUP(H16,koeficienty!$M$3:$N$68,2,0))</f>
        <v>1.8394115277777776</v>
      </c>
      <c r="J16" s="24">
        <v>12</v>
      </c>
    </row>
    <row r="17" spans="1:10" x14ac:dyDescent="0.25">
      <c r="A17" s="56">
        <v>16</v>
      </c>
      <c r="B17" t="s">
        <v>307</v>
      </c>
      <c r="D17"/>
      <c r="E17">
        <v>1972</v>
      </c>
      <c r="F17" t="s">
        <v>308</v>
      </c>
      <c r="G17" s="55">
        <v>2.004861111111111</v>
      </c>
      <c r="H17" s="27">
        <f t="shared" ca="1" si="0"/>
        <v>42</v>
      </c>
      <c r="I17" s="28">
        <f ca="1">IF(H17&lt;35,G17,G17*VLOOKUP(H17,koeficienty!$M$3:$N$68,2,0))</f>
        <v>1.9128379861111109</v>
      </c>
      <c r="J17" s="24">
        <v>10</v>
      </c>
    </row>
    <row r="18" spans="1:10" x14ac:dyDescent="0.25">
      <c r="A18" s="56">
        <v>17</v>
      </c>
      <c r="B18" t="s">
        <v>309</v>
      </c>
      <c r="D18"/>
      <c r="E18">
        <v>1972</v>
      </c>
      <c r="F18" t="s">
        <v>310</v>
      </c>
      <c r="G18" s="55">
        <v>2.0548611111111112</v>
      </c>
      <c r="H18" s="27">
        <f t="shared" ca="1" si="0"/>
        <v>42</v>
      </c>
      <c r="I18" s="28">
        <f ca="1">IF(H18&lt;35,G18,G18*VLOOKUP(H18,koeficienty!$M$3:$N$68,2,0))</f>
        <v>1.9605429861111112</v>
      </c>
      <c r="J18" s="24">
        <v>8</v>
      </c>
    </row>
    <row r="19" spans="1:10" x14ac:dyDescent="0.25">
      <c r="A19" s="56">
        <v>18</v>
      </c>
      <c r="B19" t="s">
        <v>313</v>
      </c>
      <c r="D19"/>
      <c r="E19">
        <v>1968</v>
      </c>
      <c r="F19" t="s">
        <v>314</v>
      </c>
      <c r="G19" s="55">
        <v>2.1388888888888888</v>
      </c>
      <c r="H19" s="27">
        <f t="shared" ca="1" si="0"/>
        <v>46</v>
      </c>
      <c r="I19" s="28">
        <f ca="1">IF(H19&lt;35,G19,G19*VLOOKUP(H19,koeficienty!$M$3:$N$68,2,0))</f>
        <v>1.9810388888888888</v>
      </c>
      <c r="J19" s="24">
        <v>6</v>
      </c>
    </row>
    <row r="20" spans="1:10" x14ac:dyDescent="0.25">
      <c r="A20" s="56">
        <v>19</v>
      </c>
      <c r="B20" t="s">
        <v>311</v>
      </c>
      <c r="D20"/>
      <c r="E20">
        <v>1969</v>
      </c>
      <c r="F20" t="s">
        <v>312</v>
      </c>
      <c r="G20" s="55">
        <v>2.1388888888888888</v>
      </c>
      <c r="H20" s="27">
        <f t="shared" ca="1" si="0"/>
        <v>45</v>
      </c>
      <c r="I20" s="28">
        <f ca="1">IF(H20&lt;35,G20,G20*VLOOKUP(H20,koeficienty!$M$3:$N$68,2,0))</f>
        <v>1.9962249999999999</v>
      </c>
      <c r="J20" s="24">
        <v>4</v>
      </c>
    </row>
    <row r="21" spans="1:10" x14ac:dyDescent="0.25">
      <c r="A21" s="56">
        <v>20</v>
      </c>
      <c r="B21" t="s">
        <v>331</v>
      </c>
      <c r="D21"/>
      <c r="E21">
        <v>1941</v>
      </c>
      <c r="F21" t="s">
        <v>332</v>
      </c>
      <c r="G21" s="55">
        <v>2.817361111111111</v>
      </c>
      <c r="H21" s="27">
        <f t="shared" ca="1" si="0"/>
        <v>73</v>
      </c>
      <c r="I21" s="28">
        <f ca="1">IF(H21&lt;35,G21,G21*VLOOKUP(H21,koeficienty!$M$3:$N$68,2,0))</f>
        <v>2.0065245833333334</v>
      </c>
      <c r="J21" s="24">
        <v>2</v>
      </c>
    </row>
    <row r="22" spans="1:10" x14ac:dyDescent="0.25">
      <c r="A22" s="56">
        <v>21</v>
      </c>
      <c r="B22" t="s">
        <v>315</v>
      </c>
      <c r="D22"/>
      <c r="E22">
        <v>1974</v>
      </c>
      <c r="F22" t="s">
        <v>316</v>
      </c>
      <c r="G22" s="55">
        <v>2.2270833333333333</v>
      </c>
      <c r="H22" s="27">
        <f t="shared" ca="1" si="0"/>
        <v>40</v>
      </c>
      <c r="I22" s="28">
        <f ca="1">IF(H22&lt;35,G22,G22*VLOOKUP(H22,koeficienty!$M$3:$N$68,2,0))</f>
        <v>2.1555939583333332</v>
      </c>
      <c r="J22" s="24">
        <v>0</v>
      </c>
    </row>
  </sheetData>
  <autoFilter ref="A1:J22">
    <sortState ref="A2:J64">
      <sortCondition ref="I1:I64"/>
    </sortState>
  </autoFilter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I3" sqref="I3"/>
    </sheetView>
  </sheetViews>
  <sheetFormatPr defaultRowHeight="15" x14ac:dyDescent="0.25"/>
  <cols>
    <col min="1" max="1" width="5.85546875" customWidth="1"/>
    <col min="2" max="2" width="21.7109375" customWidth="1"/>
    <col min="3" max="3" width="15.42578125" style="22" customWidth="1"/>
    <col min="4" max="4" width="9.140625" style="22" customWidth="1"/>
    <col min="5" max="5" width="9.140625" style="24"/>
    <col min="6" max="6" width="27" style="22" customWidth="1"/>
    <col min="7" max="7" width="12" style="20" customWidth="1"/>
    <col min="8" max="8" width="6.85546875" style="29" customWidth="1"/>
    <col min="9" max="9" width="13.5703125" style="30" customWidth="1"/>
    <col min="10" max="10" width="6.5703125" style="24" customWidth="1"/>
  </cols>
  <sheetData>
    <row r="1" spans="1:10" ht="23.25" customHeight="1" x14ac:dyDescent="0.25">
      <c r="A1" s="21" t="s">
        <v>146</v>
      </c>
      <c r="B1" s="21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19" t="s">
        <v>103</v>
      </c>
      <c r="H1" s="25" t="s">
        <v>105</v>
      </c>
      <c r="I1" s="26" t="s">
        <v>104</v>
      </c>
      <c r="J1" s="23" t="s">
        <v>106</v>
      </c>
    </row>
    <row r="2" spans="1:10" x14ac:dyDescent="0.25">
      <c r="A2" t="s">
        <v>107</v>
      </c>
      <c r="B2" t="str">
        <f t="shared" ref="B2:B33" si="0">C2&amp;" "&amp;D2</f>
        <v xml:space="preserve"> </v>
      </c>
      <c r="H2" s="27">
        <f t="shared" ref="H2:H64" ca="1" si="1">YEAR(TODAY())-E2</f>
        <v>2014</v>
      </c>
      <c r="I2" s="28" t="e">
        <f ca="1">IF(H2&lt;35,G2,G2*VLOOKUP(H2,koeficienty!$M$3:$N$68,2,0))</f>
        <v>#N/A</v>
      </c>
      <c r="J2" s="24">
        <v>50</v>
      </c>
    </row>
    <row r="3" spans="1:10" x14ac:dyDescent="0.25">
      <c r="A3" t="s">
        <v>108</v>
      </c>
      <c r="B3" t="str">
        <f t="shared" si="0"/>
        <v xml:space="preserve"> </v>
      </c>
      <c r="H3" s="27">
        <f t="shared" ca="1" si="1"/>
        <v>2014</v>
      </c>
      <c r="I3" s="28" t="e">
        <f ca="1">IF(H3&lt;35,G3,G3*VLOOKUP(H3,koeficienty!$M$3:$N$68,2,0))</f>
        <v>#N/A</v>
      </c>
      <c r="J3" s="24">
        <v>40</v>
      </c>
    </row>
    <row r="4" spans="1:10" x14ac:dyDescent="0.25">
      <c r="A4" t="s">
        <v>109</v>
      </c>
      <c r="B4" t="str">
        <f t="shared" si="0"/>
        <v xml:space="preserve"> </v>
      </c>
      <c r="H4" s="27">
        <f t="shared" ca="1" si="1"/>
        <v>2014</v>
      </c>
      <c r="I4" s="28" t="e">
        <f ca="1">IF(H4&lt;35,G4,G4*VLOOKUP(H4,koeficienty!$M$3:$N$68,2,0))</f>
        <v>#N/A</v>
      </c>
      <c r="J4" s="24">
        <v>36</v>
      </c>
    </row>
    <row r="5" spans="1:10" x14ac:dyDescent="0.25">
      <c r="A5" t="s">
        <v>110</v>
      </c>
      <c r="B5" t="str">
        <f t="shared" si="0"/>
        <v xml:space="preserve"> </v>
      </c>
      <c r="H5" s="27">
        <f t="shared" ca="1" si="1"/>
        <v>2014</v>
      </c>
      <c r="I5" s="28" t="e">
        <f ca="1">IF(H5&lt;35,G5,G5*VLOOKUP(H5,koeficienty!$M$3:$N$68,2,0))</f>
        <v>#N/A</v>
      </c>
      <c r="J5" s="24">
        <v>34</v>
      </c>
    </row>
    <row r="6" spans="1:10" x14ac:dyDescent="0.25">
      <c r="A6" t="s">
        <v>111</v>
      </c>
      <c r="B6" t="str">
        <f t="shared" si="0"/>
        <v xml:space="preserve"> </v>
      </c>
      <c r="H6" s="27">
        <f t="shared" ca="1" si="1"/>
        <v>2014</v>
      </c>
      <c r="I6" s="28" t="e">
        <f ca="1">IF(H6&lt;35,G6,G6*VLOOKUP(H6,koeficienty!$M$3:$N$68,2,0))</f>
        <v>#N/A</v>
      </c>
      <c r="J6" s="24">
        <v>32</v>
      </c>
    </row>
    <row r="7" spans="1:10" x14ac:dyDescent="0.25">
      <c r="A7" t="s">
        <v>112</v>
      </c>
      <c r="B7" t="str">
        <f t="shared" si="0"/>
        <v xml:space="preserve"> </v>
      </c>
      <c r="H7" s="27">
        <f t="shared" ca="1" si="1"/>
        <v>2014</v>
      </c>
      <c r="I7" s="28" t="e">
        <f ca="1">IF(H7&lt;35,G7,G7*VLOOKUP(H7,koeficienty!$M$3:$N$68,2,0))</f>
        <v>#N/A</v>
      </c>
      <c r="J7" s="24">
        <v>30</v>
      </c>
    </row>
    <row r="8" spans="1:10" x14ac:dyDescent="0.25">
      <c r="A8" t="s">
        <v>113</v>
      </c>
      <c r="B8" t="str">
        <f t="shared" si="0"/>
        <v xml:space="preserve"> </v>
      </c>
      <c r="H8" s="27">
        <f t="shared" ca="1" si="1"/>
        <v>2014</v>
      </c>
      <c r="I8" s="28" t="e">
        <f ca="1">IF(H8&lt;35,G8,G8*VLOOKUP(H8,koeficienty!$M$3:$N$68,2,0))</f>
        <v>#N/A</v>
      </c>
      <c r="J8" s="24">
        <v>28</v>
      </c>
    </row>
    <row r="9" spans="1:10" x14ac:dyDescent="0.25">
      <c r="A9" t="s">
        <v>114</v>
      </c>
      <c r="B9" t="str">
        <f t="shared" si="0"/>
        <v xml:space="preserve"> </v>
      </c>
      <c r="H9" s="27">
        <f t="shared" ca="1" si="1"/>
        <v>2014</v>
      </c>
      <c r="I9" s="28" t="e">
        <f ca="1">IF(H9&lt;35,G9,G9*VLOOKUP(H9,koeficienty!$M$3:$N$68,2,0))</f>
        <v>#N/A</v>
      </c>
      <c r="J9" s="24">
        <v>26</v>
      </c>
    </row>
    <row r="10" spans="1:10" x14ac:dyDescent="0.25">
      <c r="A10" t="s">
        <v>115</v>
      </c>
      <c r="B10" t="str">
        <f t="shared" si="0"/>
        <v xml:space="preserve"> </v>
      </c>
      <c r="H10" s="27">
        <f t="shared" ca="1" si="1"/>
        <v>2014</v>
      </c>
      <c r="I10" s="28" t="e">
        <f ca="1">IF(H10&lt;35,G10,G10*VLOOKUP(H10,koeficienty!$M$3:$N$68,2,0))</f>
        <v>#N/A</v>
      </c>
      <c r="J10" s="24">
        <v>24</v>
      </c>
    </row>
    <row r="11" spans="1:10" x14ac:dyDescent="0.25">
      <c r="A11" t="s">
        <v>116</v>
      </c>
      <c r="B11" t="str">
        <f t="shared" si="0"/>
        <v xml:space="preserve"> </v>
      </c>
      <c r="H11" s="27">
        <f t="shared" ca="1" si="1"/>
        <v>2014</v>
      </c>
      <c r="I11" s="28" t="e">
        <f ca="1">IF(H11&lt;35,G11,G11*VLOOKUP(H11,koeficienty!$M$3:$N$68,2,0))</f>
        <v>#N/A</v>
      </c>
      <c r="J11" s="24">
        <v>22</v>
      </c>
    </row>
    <row r="12" spans="1:10" x14ac:dyDescent="0.25">
      <c r="A12" t="s">
        <v>117</v>
      </c>
      <c r="B12" t="str">
        <f t="shared" si="0"/>
        <v xml:space="preserve"> </v>
      </c>
      <c r="H12" s="27">
        <f t="shared" ca="1" si="1"/>
        <v>2014</v>
      </c>
      <c r="I12" s="28" t="e">
        <f ca="1">IF(H12&lt;35,G12,G12*VLOOKUP(H12,koeficienty!$M$3:$N$68,2,0))</f>
        <v>#N/A</v>
      </c>
      <c r="J12" s="24">
        <v>20</v>
      </c>
    </row>
    <row r="13" spans="1:10" x14ac:dyDescent="0.25">
      <c r="A13" t="s">
        <v>118</v>
      </c>
      <c r="B13" t="str">
        <f t="shared" si="0"/>
        <v xml:space="preserve"> </v>
      </c>
      <c r="H13" s="27">
        <f t="shared" ca="1" si="1"/>
        <v>2014</v>
      </c>
      <c r="I13" s="28" t="e">
        <f ca="1">IF(H13&lt;35,G13,G13*VLOOKUP(H13,koeficienty!$M$3:$N$68,2,0))</f>
        <v>#N/A</v>
      </c>
      <c r="J13" s="24">
        <v>18</v>
      </c>
    </row>
    <row r="14" spans="1:10" x14ac:dyDescent="0.25">
      <c r="A14" t="s">
        <v>119</v>
      </c>
      <c r="B14" t="str">
        <f t="shared" si="0"/>
        <v xml:space="preserve"> </v>
      </c>
      <c r="H14" s="27">
        <f t="shared" ca="1" si="1"/>
        <v>2014</v>
      </c>
      <c r="I14" s="28" t="e">
        <f ca="1">IF(H14&lt;35,G14,G14*VLOOKUP(H14,koeficienty!$M$3:$N$68,2,0))</f>
        <v>#N/A</v>
      </c>
      <c r="J14" s="24">
        <v>16</v>
      </c>
    </row>
    <row r="15" spans="1:10" x14ac:dyDescent="0.25">
      <c r="A15" t="s">
        <v>120</v>
      </c>
      <c r="B15" t="str">
        <f t="shared" si="0"/>
        <v xml:space="preserve"> </v>
      </c>
      <c r="H15" s="27">
        <f t="shared" ca="1" si="1"/>
        <v>2014</v>
      </c>
      <c r="I15" s="28" t="e">
        <f ca="1">IF(H15&lt;35,G15,G15*VLOOKUP(H15,koeficienty!$M$3:$N$68,2,0))</f>
        <v>#N/A</v>
      </c>
      <c r="J15" s="24">
        <v>14</v>
      </c>
    </row>
    <row r="16" spans="1:10" x14ac:dyDescent="0.25">
      <c r="A16" t="s">
        <v>121</v>
      </c>
      <c r="B16" t="str">
        <f t="shared" si="0"/>
        <v xml:space="preserve"> </v>
      </c>
      <c r="H16" s="27">
        <f t="shared" ca="1" si="1"/>
        <v>2014</v>
      </c>
      <c r="I16" s="28" t="e">
        <f ca="1">IF(H16&lt;35,G16,G16*VLOOKUP(H16,koeficienty!$M$3:$N$68,2,0))</f>
        <v>#N/A</v>
      </c>
      <c r="J16" s="24">
        <v>12</v>
      </c>
    </row>
    <row r="17" spans="1:10" x14ac:dyDescent="0.25">
      <c r="A17" t="s">
        <v>122</v>
      </c>
      <c r="B17" t="str">
        <f t="shared" si="0"/>
        <v xml:space="preserve"> </v>
      </c>
      <c r="H17" s="27">
        <f t="shared" ca="1" si="1"/>
        <v>2014</v>
      </c>
      <c r="I17" s="28" t="e">
        <f ca="1">IF(H17&lt;35,G17,G17*VLOOKUP(H17,koeficienty!$M$3:$N$68,2,0))</f>
        <v>#N/A</v>
      </c>
      <c r="J17" s="24">
        <v>10</v>
      </c>
    </row>
    <row r="18" spans="1:10" x14ac:dyDescent="0.25">
      <c r="A18" t="s">
        <v>123</v>
      </c>
      <c r="B18" t="str">
        <f t="shared" si="0"/>
        <v xml:space="preserve"> </v>
      </c>
      <c r="H18" s="27">
        <f t="shared" ca="1" si="1"/>
        <v>2014</v>
      </c>
      <c r="I18" s="28" t="e">
        <f ca="1">IF(H18&lt;35,G18,G18*VLOOKUP(H18,koeficienty!$M$3:$N$68,2,0))</f>
        <v>#N/A</v>
      </c>
      <c r="J18" s="24">
        <v>8</v>
      </c>
    </row>
    <row r="19" spans="1:10" x14ac:dyDescent="0.25">
      <c r="A19" t="s">
        <v>124</v>
      </c>
      <c r="B19" t="str">
        <f t="shared" si="0"/>
        <v xml:space="preserve"> </v>
      </c>
      <c r="H19" s="27">
        <f t="shared" ca="1" si="1"/>
        <v>2014</v>
      </c>
      <c r="I19" s="28" t="e">
        <f ca="1">IF(H19&lt;35,G19,G19*VLOOKUP(H19,koeficienty!$M$3:$N$68,2,0))</f>
        <v>#N/A</v>
      </c>
      <c r="J19" s="24">
        <v>6</v>
      </c>
    </row>
    <row r="20" spans="1:10" x14ac:dyDescent="0.25">
      <c r="A20" t="s">
        <v>125</v>
      </c>
      <c r="B20" t="str">
        <f t="shared" si="0"/>
        <v xml:space="preserve"> </v>
      </c>
      <c r="H20" s="27">
        <f t="shared" ca="1" si="1"/>
        <v>2014</v>
      </c>
      <c r="I20" s="28" t="e">
        <f ca="1">IF(H20&lt;35,G20,G20*VLOOKUP(H20,koeficienty!$M$3:$N$68,2,0))</f>
        <v>#N/A</v>
      </c>
      <c r="J20" s="24">
        <v>4</v>
      </c>
    </row>
    <row r="21" spans="1:10" x14ac:dyDescent="0.25">
      <c r="A21" t="s">
        <v>126</v>
      </c>
      <c r="B21" t="str">
        <f t="shared" si="0"/>
        <v xml:space="preserve"> </v>
      </c>
      <c r="H21" s="27">
        <f t="shared" ca="1" si="1"/>
        <v>2014</v>
      </c>
      <c r="I21" s="28" t="e">
        <f ca="1">IF(H21&lt;35,G21,G21*VLOOKUP(H21,koeficienty!$M$3:$N$68,2,0))</f>
        <v>#N/A</v>
      </c>
      <c r="J21" s="24">
        <v>2</v>
      </c>
    </row>
    <row r="22" spans="1:10" x14ac:dyDescent="0.25">
      <c r="A22" t="s">
        <v>127</v>
      </c>
      <c r="B22" t="str">
        <f t="shared" si="0"/>
        <v xml:space="preserve"> </v>
      </c>
      <c r="F22" s="37"/>
      <c r="H22" s="27">
        <f t="shared" ca="1" si="1"/>
        <v>2014</v>
      </c>
      <c r="I22" s="28" t="e">
        <f ca="1">IF(H22&lt;35,G22,G22*VLOOKUP(H22,koeficienty!$M$3:$N$68,2,0))</f>
        <v>#N/A</v>
      </c>
      <c r="J22" s="24">
        <v>0</v>
      </c>
    </row>
    <row r="23" spans="1:10" x14ac:dyDescent="0.25">
      <c r="A23" t="s">
        <v>128</v>
      </c>
      <c r="B23" t="str">
        <f t="shared" si="0"/>
        <v xml:space="preserve"> </v>
      </c>
      <c r="H23" s="27">
        <f t="shared" ca="1" si="1"/>
        <v>2014</v>
      </c>
      <c r="I23" s="28" t="e">
        <f ca="1">IF(H23&lt;35,G23,G23*VLOOKUP(H23,koeficienty!$M$3:$N$68,2,0))</f>
        <v>#N/A</v>
      </c>
      <c r="J23" s="24">
        <v>0</v>
      </c>
    </row>
    <row r="24" spans="1:10" x14ac:dyDescent="0.25">
      <c r="A24" t="s">
        <v>129</v>
      </c>
      <c r="B24" t="str">
        <f t="shared" si="0"/>
        <v xml:space="preserve"> </v>
      </c>
      <c r="H24" s="27">
        <f t="shared" ca="1" si="1"/>
        <v>2014</v>
      </c>
      <c r="I24" s="28" t="e">
        <f ca="1">IF(H24&lt;35,G24,G24*VLOOKUP(H24,koeficienty!$M$3:$N$68,2,0))</f>
        <v>#N/A</v>
      </c>
      <c r="J24" s="24">
        <v>0</v>
      </c>
    </row>
    <row r="25" spans="1:10" x14ac:dyDescent="0.25">
      <c r="A25" t="s">
        <v>130</v>
      </c>
      <c r="B25" t="str">
        <f t="shared" si="0"/>
        <v xml:space="preserve"> </v>
      </c>
      <c r="H25" s="27">
        <f t="shared" ca="1" si="1"/>
        <v>2014</v>
      </c>
      <c r="I25" s="28" t="e">
        <f ca="1">IF(H25&lt;35,G25,G25*VLOOKUP(H25,koeficienty!$M$3:$N$68,2,0))</f>
        <v>#N/A</v>
      </c>
      <c r="J25" s="24">
        <v>0</v>
      </c>
    </row>
    <row r="26" spans="1:10" x14ac:dyDescent="0.25">
      <c r="A26" t="s">
        <v>131</v>
      </c>
      <c r="B26" t="str">
        <f t="shared" si="0"/>
        <v xml:space="preserve"> </v>
      </c>
      <c r="H26" s="27">
        <f t="shared" ca="1" si="1"/>
        <v>2014</v>
      </c>
      <c r="I26" s="28" t="e">
        <f ca="1">IF(H26&lt;35,G26,G26*VLOOKUP(H26,koeficienty!$M$3:$N$68,2,0))</f>
        <v>#N/A</v>
      </c>
      <c r="J26" s="24">
        <v>0</v>
      </c>
    </row>
    <row r="27" spans="1:10" x14ac:dyDescent="0.25">
      <c r="A27" t="s">
        <v>132</v>
      </c>
      <c r="B27" t="str">
        <f t="shared" si="0"/>
        <v xml:space="preserve"> </v>
      </c>
      <c r="H27" s="27">
        <f t="shared" ca="1" si="1"/>
        <v>2014</v>
      </c>
      <c r="I27" s="28" t="e">
        <f ca="1">IF(H27&lt;35,G27,G27*VLOOKUP(H27,koeficienty!$M$3:$N$68,2,0))</f>
        <v>#N/A</v>
      </c>
      <c r="J27" s="24">
        <v>0</v>
      </c>
    </row>
    <row r="28" spans="1:10" x14ac:dyDescent="0.25">
      <c r="A28" t="s">
        <v>133</v>
      </c>
      <c r="B28" t="str">
        <f t="shared" si="0"/>
        <v xml:space="preserve"> </v>
      </c>
      <c r="H28" s="27">
        <f t="shared" ca="1" si="1"/>
        <v>2014</v>
      </c>
      <c r="I28" s="28" t="e">
        <f ca="1">IF(H28&lt;35,G28,G28*VLOOKUP(H28,koeficienty!$M$3:$N$68,2,0))</f>
        <v>#N/A</v>
      </c>
      <c r="J28" s="24">
        <v>0</v>
      </c>
    </row>
    <row r="29" spans="1:10" x14ac:dyDescent="0.25">
      <c r="A29" t="s">
        <v>134</v>
      </c>
      <c r="B29" t="str">
        <f t="shared" si="0"/>
        <v xml:space="preserve"> </v>
      </c>
      <c r="H29" s="27">
        <f t="shared" ca="1" si="1"/>
        <v>2014</v>
      </c>
      <c r="I29" s="28" t="e">
        <f ca="1">IF(H29&lt;35,G29,G29*VLOOKUP(H29,koeficienty!$M$3:$N$68,2,0))</f>
        <v>#N/A</v>
      </c>
      <c r="J29" s="24">
        <v>0</v>
      </c>
    </row>
    <row r="30" spans="1:10" x14ac:dyDescent="0.25">
      <c r="A30" t="s">
        <v>135</v>
      </c>
      <c r="B30" t="str">
        <f t="shared" si="0"/>
        <v xml:space="preserve"> </v>
      </c>
      <c r="H30" s="27">
        <f t="shared" ca="1" si="1"/>
        <v>2014</v>
      </c>
      <c r="I30" s="28" t="e">
        <f ca="1">IF(H30&lt;35,G30,G30*VLOOKUP(H30,koeficienty!$M$3:$N$68,2,0))</f>
        <v>#N/A</v>
      </c>
      <c r="J30" s="24">
        <v>0</v>
      </c>
    </row>
    <row r="31" spans="1:10" x14ac:dyDescent="0.25">
      <c r="A31" t="s">
        <v>136</v>
      </c>
      <c r="B31" t="str">
        <f t="shared" si="0"/>
        <v xml:space="preserve"> </v>
      </c>
      <c r="H31" s="27">
        <f t="shared" ca="1" si="1"/>
        <v>2014</v>
      </c>
      <c r="I31" s="28" t="e">
        <f ca="1">IF(H31&lt;35,G31,G31*VLOOKUP(H31,koeficienty!$M$3:$N$68,2,0))</f>
        <v>#N/A</v>
      </c>
      <c r="J31" s="24">
        <v>0</v>
      </c>
    </row>
    <row r="32" spans="1:10" x14ac:dyDescent="0.25">
      <c r="A32" t="s">
        <v>137</v>
      </c>
      <c r="B32" t="str">
        <f t="shared" si="0"/>
        <v xml:space="preserve"> </v>
      </c>
      <c r="H32" s="27">
        <f t="shared" ca="1" si="1"/>
        <v>2014</v>
      </c>
      <c r="I32" s="28" t="e">
        <f ca="1">IF(H32&lt;35,G32,G32*VLOOKUP(H32,koeficienty!$M$3:$N$68,2,0))</f>
        <v>#N/A</v>
      </c>
      <c r="J32" s="24">
        <v>0</v>
      </c>
    </row>
    <row r="33" spans="1:10" x14ac:dyDescent="0.25">
      <c r="A33" t="s">
        <v>138</v>
      </c>
      <c r="B33" t="str">
        <f t="shared" si="0"/>
        <v xml:space="preserve"> </v>
      </c>
      <c r="H33" s="27">
        <f t="shared" ca="1" si="1"/>
        <v>2014</v>
      </c>
      <c r="I33" s="28" t="e">
        <f ca="1">IF(H33&lt;35,G33,G33*VLOOKUP(H33,koeficienty!$M$3:$N$68,2,0))</f>
        <v>#N/A</v>
      </c>
      <c r="J33" s="24">
        <v>0</v>
      </c>
    </row>
    <row r="34" spans="1:10" x14ac:dyDescent="0.25">
      <c r="A34" t="s">
        <v>139</v>
      </c>
      <c r="B34" t="str">
        <f t="shared" ref="B34:B64" si="2">C34&amp;" "&amp;D34</f>
        <v xml:space="preserve"> </v>
      </c>
      <c r="H34" s="27">
        <f t="shared" ca="1" si="1"/>
        <v>2014</v>
      </c>
      <c r="I34" s="28" t="e">
        <f ca="1">IF(H34&lt;35,G34,G34*VLOOKUP(H34,koeficienty!$M$3:$N$68,2,0))</f>
        <v>#N/A</v>
      </c>
      <c r="J34" s="24">
        <v>0</v>
      </c>
    </row>
    <row r="35" spans="1:10" x14ac:dyDescent="0.25">
      <c r="A35" t="s">
        <v>140</v>
      </c>
      <c r="B35" t="str">
        <f t="shared" si="2"/>
        <v xml:space="preserve"> </v>
      </c>
      <c r="H35" s="27">
        <f t="shared" ca="1" si="1"/>
        <v>2014</v>
      </c>
      <c r="I35" s="28" t="e">
        <f ca="1">IF(H35&lt;35,G35,G35*VLOOKUP(H35,koeficienty!$M$3:$N$68,2,0))</f>
        <v>#N/A</v>
      </c>
      <c r="J35" s="24">
        <v>0</v>
      </c>
    </row>
    <row r="36" spans="1:10" x14ac:dyDescent="0.25">
      <c r="A36" t="s">
        <v>141</v>
      </c>
      <c r="B36" t="str">
        <f t="shared" si="2"/>
        <v xml:space="preserve"> </v>
      </c>
      <c r="H36" s="27">
        <f t="shared" ca="1" si="1"/>
        <v>2014</v>
      </c>
      <c r="I36" s="28" t="e">
        <f ca="1">IF(H36&lt;35,G36,G36*VLOOKUP(H36,koeficienty!$M$3:$N$68,2,0))</f>
        <v>#N/A</v>
      </c>
      <c r="J36" s="24">
        <v>0</v>
      </c>
    </row>
    <row r="37" spans="1:10" x14ac:dyDescent="0.25">
      <c r="A37" t="s">
        <v>142</v>
      </c>
      <c r="B37" t="str">
        <f t="shared" si="2"/>
        <v xml:space="preserve"> </v>
      </c>
      <c r="F37" s="37"/>
      <c r="H37" s="27">
        <f t="shared" ca="1" si="1"/>
        <v>2014</v>
      </c>
      <c r="I37" s="28" t="e">
        <f ca="1">IF(H37&lt;35,G37,G37*VLOOKUP(H37,koeficienty!$M$3:$N$68,2,0))</f>
        <v>#N/A</v>
      </c>
      <c r="J37" s="24">
        <v>0</v>
      </c>
    </row>
    <row r="38" spans="1:10" x14ac:dyDescent="0.25">
      <c r="A38" t="s">
        <v>143</v>
      </c>
      <c r="B38" t="str">
        <f t="shared" si="2"/>
        <v xml:space="preserve"> </v>
      </c>
      <c r="H38" s="27">
        <f t="shared" ca="1" si="1"/>
        <v>2014</v>
      </c>
      <c r="I38" s="28" t="e">
        <f ca="1">IF(H38&lt;35,G38,G38*VLOOKUP(H38,koeficienty!$M$3:$N$68,2,0))</f>
        <v>#N/A</v>
      </c>
      <c r="J38" s="24">
        <v>0</v>
      </c>
    </row>
    <row r="39" spans="1:10" x14ac:dyDescent="0.25">
      <c r="A39" t="s">
        <v>144</v>
      </c>
      <c r="B39" t="str">
        <f t="shared" si="2"/>
        <v xml:space="preserve"> </v>
      </c>
      <c r="H39" s="27">
        <f t="shared" ca="1" si="1"/>
        <v>2014</v>
      </c>
      <c r="I39" s="28" t="e">
        <f ca="1">IF(H39&lt;35,G39,G39*VLOOKUP(H39,koeficienty!$M$3:$N$68,2,0))</f>
        <v>#N/A</v>
      </c>
      <c r="J39" s="24">
        <v>0</v>
      </c>
    </row>
    <row r="40" spans="1:10" x14ac:dyDescent="0.25">
      <c r="A40" t="s">
        <v>145</v>
      </c>
      <c r="B40" t="str">
        <f t="shared" si="2"/>
        <v xml:space="preserve"> </v>
      </c>
      <c r="H40" s="27">
        <f t="shared" ca="1" si="1"/>
        <v>2014</v>
      </c>
      <c r="I40" s="28" t="e">
        <f ca="1">IF(H40&lt;35,G40,G40*VLOOKUP(H40,koeficienty!$M$3:$N$68,2,0))</f>
        <v>#N/A</v>
      </c>
      <c r="J40" s="24">
        <v>0</v>
      </c>
    </row>
    <row r="41" spans="1:10" x14ac:dyDescent="0.25">
      <c r="A41" t="s">
        <v>168</v>
      </c>
      <c r="B41" t="str">
        <f t="shared" si="2"/>
        <v xml:space="preserve"> </v>
      </c>
      <c r="H41" s="27">
        <f t="shared" ca="1" si="1"/>
        <v>2014</v>
      </c>
      <c r="I41" s="28" t="e">
        <f ca="1">IF(H41&lt;35,G41,G41*VLOOKUP(H41,koeficienty!$M$3:$N$68,2,0))</f>
        <v>#N/A</v>
      </c>
      <c r="J41" s="24">
        <v>0</v>
      </c>
    </row>
    <row r="42" spans="1:10" x14ac:dyDescent="0.25">
      <c r="A42" t="s">
        <v>169</v>
      </c>
      <c r="B42" t="str">
        <f t="shared" si="2"/>
        <v xml:space="preserve"> </v>
      </c>
      <c r="H42" s="27">
        <f t="shared" ca="1" si="1"/>
        <v>2014</v>
      </c>
      <c r="I42" s="28" t="e">
        <f ca="1">IF(H42&lt;35,G42,G42*VLOOKUP(H42,koeficienty!$M$3:$N$68,2,0))</f>
        <v>#N/A</v>
      </c>
      <c r="J42" s="24">
        <v>0</v>
      </c>
    </row>
    <row r="43" spans="1:10" x14ac:dyDescent="0.25">
      <c r="A43" t="s">
        <v>170</v>
      </c>
      <c r="B43" t="str">
        <f t="shared" si="2"/>
        <v xml:space="preserve"> </v>
      </c>
      <c r="H43" s="27">
        <f t="shared" ca="1" si="1"/>
        <v>2014</v>
      </c>
      <c r="I43" s="28" t="e">
        <f ca="1">IF(H43&lt;35,G43,G43*VLOOKUP(H43,koeficienty!$M$3:$N$68,2,0))</f>
        <v>#N/A</v>
      </c>
      <c r="J43" s="24">
        <v>0</v>
      </c>
    </row>
    <row r="44" spans="1:10" x14ac:dyDescent="0.25">
      <c r="A44" t="s">
        <v>171</v>
      </c>
      <c r="B44" t="str">
        <f t="shared" si="2"/>
        <v xml:space="preserve"> </v>
      </c>
      <c r="H44" s="27">
        <f t="shared" ca="1" si="1"/>
        <v>2014</v>
      </c>
      <c r="I44" s="28" t="e">
        <f ca="1">IF(H44&lt;35,G44,G44*VLOOKUP(H44,koeficienty!$M$3:$N$68,2,0))</f>
        <v>#N/A</v>
      </c>
      <c r="J44" s="24">
        <v>0</v>
      </c>
    </row>
    <row r="45" spans="1:10" x14ac:dyDescent="0.25">
      <c r="A45" t="s">
        <v>172</v>
      </c>
      <c r="B45" t="str">
        <f t="shared" si="2"/>
        <v xml:space="preserve"> </v>
      </c>
      <c r="H45" s="27">
        <f t="shared" ca="1" si="1"/>
        <v>2014</v>
      </c>
      <c r="I45" s="28" t="e">
        <f ca="1">IF(H45&lt;35,G45,G45*VLOOKUP(H45,koeficienty!$M$3:$N$68,2,0))</f>
        <v>#N/A</v>
      </c>
      <c r="J45" s="24">
        <v>0</v>
      </c>
    </row>
    <row r="46" spans="1:10" x14ac:dyDescent="0.25">
      <c r="A46" t="s">
        <v>173</v>
      </c>
      <c r="B46" t="str">
        <f t="shared" si="2"/>
        <v xml:space="preserve"> </v>
      </c>
      <c r="H46" s="27">
        <f t="shared" ca="1" si="1"/>
        <v>2014</v>
      </c>
      <c r="I46" s="28" t="e">
        <f ca="1">IF(H46&lt;35,G46,G46*VLOOKUP(H46,koeficienty!$M$3:$N$68,2,0))</f>
        <v>#N/A</v>
      </c>
      <c r="J46" s="24">
        <v>0</v>
      </c>
    </row>
    <row r="47" spans="1:10" x14ac:dyDescent="0.25">
      <c r="A47" t="s">
        <v>174</v>
      </c>
      <c r="B47" t="str">
        <f t="shared" si="2"/>
        <v xml:space="preserve"> </v>
      </c>
      <c r="H47" s="27">
        <f t="shared" ca="1" si="1"/>
        <v>2014</v>
      </c>
      <c r="I47" s="28" t="e">
        <f ca="1">IF(H47&lt;35,G47,G47*VLOOKUP(H47,koeficienty!$M$3:$N$68,2,0))</f>
        <v>#N/A</v>
      </c>
      <c r="J47" s="24">
        <v>0</v>
      </c>
    </row>
    <row r="48" spans="1:10" x14ac:dyDescent="0.25">
      <c r="A48" t="s">
        <v>175</v>
      </c>
      <c r="B48" t="str">
        <f t="shared" si="2"/>
        <v xml:space="preserve"> </v>
      </c>
      <c r="H48" s="27">
        <f t="shared" ca="1" si="1"/>
        <v>2014</v>
      </c>
      <c r="I48" s="28" t="e">
        <f ca="1">IF(H48&lt;35,G48,G48*VLOOKUP(H48,koeficienty!$M$3:$N$68,2,0))</f>
        <v>#N/A</v>
      </c>
      <c r="J48" s="24">
        <v>0</v>
      </c>
    </row>
    <row r="49" spans="1:10" x14ac:dyDescent="0.25">
      <c r="A49" t="s">
        <v>176</v>
      </c>
      <c r="B49" t="str">
        <f t="shared" si="2"/>
        <v xml:space="preserve"> </v>
      </c>
      <c r="H49" s="27">
        <f t="shared" ca="1" si="1"/>
        <v>2014</v>
      </c>
      <c r="I49" s="28" t="e">
        <f ca="1">IF(H49&lt;35,G49,G49*VLOOKUP(H49,koeficienty!$M$3:$N$68,2,0))</f>
        <v>#N/A</v>
      </c>
      <c r="J49" s="24">
        <v>0</v>
      </c>
    </row>
    <row r="50" spans="1:10" x14ac:dyDescent="0.25">
      <c r="A50" t="s">
        <v>177</v>
      </c>
      <c r="B50" t="str">
        <f t="shared" si="2"/>
        <v xml:space="preserve"> </v>
      </c>
      <c r="H50" s="27">
        <f t="shared" ca="1" si="1"/>
        <v>2014</v>
      </c>
      <c r="I50" s="28" t="e">
        <f ca="1">IF(H50&lt;35,G50,G50*VLOOKUP(H50,koeficienty!$M$3:$N$68,2,0))</f>
        <v>#N/A</v>
      </c>
      <c r="J50" s="24">
        <v>0</v>
      </c>
    </row>
    <row r="51" spans="1:10" x14ac:dyDescent="0.25">
      <c r="A51" t="s">
        <v>178</v>
      </c>
      <c r="B51" t="str">
        <f t="shared" si="2"/>
        <v xml:space="preserve"> </v>
      </c>
      <c r="H51" s="27">
        <f t="shared" ca="1" si="1"/>
        <v>2014</v>
      </c>
      <c r="I51" s="28" t="e">
        <f ca="1">IF(H51&lt;35,G51,G51*VLOOKUP(H51,koeficienty!$M$3:$N$68,2,0))</f>
        <v>#N/A</v>
      </c>
      <c r="J51" s="24">
        <v>0</v>
      </c>
    </row>
    <row r="52" spans="1:10" x14ac:dyDescent="0.25">
      <c r="A52" t="s">
        <v>179</v>
      </c>
      <c r="B52" t="str">
        <f t="shared" si="2"/>
        <v xml:space="preserve"> </v>
      </c>
      <c r="H52" s="27">
        <f t="shared" ca="1" si="1"/>
        <v>2014</v>
      </c>
      <c r="I52" s="28" t="e">
        <f ca="1">IF(H52&lt;35,G52,G52*VLOOKUP(H52,koeficienty!$M$3:$N$68,2,0))</f>
        <v>#N/A</v>
      </c>
      <c r="J52" s="24">
        <v>0</v>
      </c>
    </row>
    <row r="53" spans="1:10" x14ac:dyDescent="0.25">
      <c r="A53" t="s">
        <v>180</v>
      </c>
      <c r="B53" t="str">
        <f t="shared" si="2"/>
        <v xml:space="preserve"> </v>
      </c>
      <c r="H53" s="27">
        <f t="shared" ca="1" si="1"/>
        <v>2014</v>
      </c>
      <c r="I53" s="28" t="e">
        <f ca="1">IF(H53&lt;35,G53,G53*VLOOKUP(H53,koeficienty!$M$3:$N$68,2,0))</f>
        <v>#N/A</v>
      </c>
      <c r="J53" s="24">
        <v>0</v>
      </c>
    </row>
    <row r="54" spans="1:10" x14ac:dyDescent="0.25">
      <c r="A54" t="s">
        <v>181</v>
      </c>
      <c r="B54" t="str">
        <f t="shared" si="2"/>
        <v xml:space="preserve"> </v>
      </c>
      <c r="H54" s="27">
        <f t="shared" ca="1" si="1"/>
        <v>2014</v>
      </c>
      <c r="I54" s="28" t="e">
        <f ca="1">IF(H54&lt;35,G54,G54*VLOOKUP(H54,koeficienty!$M$3:$N$68,2,0))</f>
        <v>#N/A</v>
      </c>
      <c r="J54" s="24">
        <v>0</v>
      </c>
    </row>
    <row r="55" spans="1:10" x14ac:dyDescent="0.25">
      <c r="A55" t="s">
        <v>182</v>
      </c>
      <c r="B55" t="str">
        <f t="shared" si="2"/>
        <v xml:space="preserve"> </v>
      </c>
      <c r="H55" s="27">
        <f t="shared" ca="1" si="1"/>
        <v>2014</v>
      </c>
      <c r="I55" s="28" t="e">
        <f ca="1">IF(H55&lt;35,G55,G55*VLOOKUP(H55,koeficienty!$M$3:$N$68,2,0))</f>
        <v>#N/A</v>
      </c>
      <c r="J55" s="24">
        <v>0</v>
      </c>
    </row>
    <row r="56" spans="1:10" x14ac:dyDescent="0.25">
      <c r="A56" t="s">
        <v>183</v>
      </c>
      <c r="B56" t="str">
        <f t="shared" si="2"/>
        <v xml:space="preserve"> </v>
      </c>
      <c r="H56" s="27">
        <f t="shared" ca="1" si="1"/>
        <v>2014</v>
      </c>
      <c r="I56" s="28" t="e">
        <f ca="1">IF(H56&lt;35,G56,G56*VLOOKUP(H56,koeficienty!$M$3:$N$68,2,0))</f>
        <v>#N/A</v>
      </c>
      <c r="J56" s="24">
        <v>0</v>
      </c>
    </row>
    <row r="57" spans="1:10" x14ac:dyDescent="0.25">
      <c r="A57" t="s">
        <v>184</v>
      </c>
      <c r="B57" t="str">
        <f t="shared" si="2"/>
        <v xml:space="preserve"> </v>
      </c>
      <c r="H57" s="27">
        <f t="shared" ca="1" si="1"/>
        <v>2014</v>
      </c>
      <c r="I57" s="28" t="e">
        <f ca="1">IF(H57&lt;35,G57,G57*VLOOKUP(H57,koeficienty!$M$3:$N$68,2,0))</f>
        <v>#N/A</v>
      </c>
      <c r="J57" s="24">
        <v>0</v>
      </c>
    </row>
    <row r="58" spans="1:10" x14ac:dyDescent="0.25">
      <c r="A58" t="s">
        <v>185</v>
      </c>
      <c r="B58" t="str">
        <f t="shared" si="2"/>
        <v xml:space="preserve"> </v>
      </c>
      <c r="H58" s="27">
        <f t="shared" ca="1" si="1"/>
        <v>2014</v>
      </c>
      <c r="I58" s="28" t="e">
        <f ca="1">IF(H58&lt;35,G58,G58*VLOOKUP(H58,koeficienty!$M$3:$N$68,2,0))</f>
        <v>#N/A</v>
      </c>
      <c r="J58" s="24">
        <v>0</v>
      </c>
    </row>
    <row r="59" spans="1:10" x14ac:dyDescent="0.25">
      <c r="A59" t="s">
        <v>186</v>
      </c>
      <c r="B59" t="str">
        <f t="shared" si="2"/>
        <v xml:space="preserve"> </v>
      </c>
      <c r="H59" s="27">
        <f t="shared" ca="1" si="1"/>
        <v>2014</v>
      </c>
      <c r="I59" s="28" t="e">
        <f ca="1">IF(H59&lt;35,G59,G59*VLOOKUP(H59,koeficienty!$M$3:$N$68,2,0))</f>
        <v>#N/A</v>
      </c>
      <c r="J59" s="24">
        <v>0</v>
      </c>
    </row>
    <row r="60" spans="1:10" x14ac:dyDescent="0.25">
      <c r="A60" t="s">
        <v>187</v>
      </c>
      <c r="B60" t="str">
        <f t="shared" si="2"/>
        <v xml:space="preserve"> </v>
      </c>
      <c r="H60" s="27">
        <f t="shared" ca="1" si="1"/>
        <v>2014</v>
      </c>
      <c r="I60" s="28" t="e">
        <f ca="1">IF(H60&lt;35,G60,G60*VLOOKUP(H60,koeficienty!$M$3:$N$68,2,0))</f>
        <v>#N/A</v>
      </c>
      <c r="J60" s="24">
        <v>0</v>
      </c>
    </row>
    <row r="61" spans="1:10" x14ac:dyDescent="0.25">
      <c r="A61" t="s">
        <v>188</v>
      </c>
      <c r="B61" t="str">
        <f t="shared" si="2"/>
        <v xml:space="preserve"> </v>
      </c>
      <c r="H61" s="27">
        <f t="shared" ca="1" si="1"/>
        <v>2014</v>
      </c>
      <c r="I61" s="28" t="e">
        <f ca="1">IF(H61&lt;35,G61,G61*VLOOKUP(H61,koeficienty!$M$3:$N$68,2,0))</f>
        <v>#N/A</v>
      </c>
      <c r="J61" s="24">
        <v>0</v>
      </c>
    </row>
    <row r="62" spans="1:10" x14ac:dyDescent="0.25">
      <c r="A62" t="s">
        <v>189</v>
      </c>
      <c r="B62" t="str">
        <f t="shared" si="2"/>
        <v xml:space="preserve"> </v>
      </c>
      <c r="H62" s="27">
        <f t="shared" ca="1" si="1"/>
        <v>2014</v>
      </c>
      <c r="I62" s="28" t="e">
        <f ca="1">IF(H62&lt;35,G62,G62*VLOOKUP(H62,koeficienty!$M$3:$N$68,2,0))</f>
        <v>#N/A</v>
      </c>
      <c r="J62" s="24">
        <v>0</v>
      </c>
    </row>
    <row r="63" spans="1:10" x14ac:dyDescent="0.25">
      <c r="A63" t="s">
        <v>190</v>
      </c>
      <c r="B63" t="str">
        <f t="shared" si="2"/>
        <v xml:space="preserve"> </v>
      </c>
      <c r="H63" s="27">
        <f t="shared" ca="1" si="1"/>
        <v>2014</v>
      </c>
      <c r="I63" s="28" t="e">
        <f ca="1">IF(H63&lt;35,G63,G63*VLOOKUP(H63,koeficienty!$M$3:$N$68,2,0))</f>
        <v>#N/A</v>
      </c>
      <c r="J63" s="24">
        <v>0</v>
      </c>
    </row>
    <row r="64" spans="1:10" x14ac:dyDescent="0.25">
      <c r="A64" t="s">
        <v>191</v>
      </c>
      <c r="B64" t="str">
        <f t="shared" si="2"/>
        <v xml:space="preserve"> </v>
      </c>
      <c r="H64" s="27">
        <f t="shared" ca="1" si="1"/>
        <v>2014</v>
      </c>
      <c r="I64" s="28" t="e">
        <f ca="1">IF(H64&lt;35,G64,G64*VLOOKUP(H64,koeficienty!$M$3:$N$68,2,0))</f>
        <v>#N/A</v>
      </c>
      <c r="J64" s="24">
        <v>0</v>
      </c>
    </row>
  </sheetData>
  <autoFilter ref="A1:J64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C2" sqref="C2:G81"/>
    </sheetView>
  </sheetViews>
  <sheetFormatPr defaultRowHeight="15" x14ac:dyDescent="0.25"/>
  <cols>
    <col min="1" max="1" width="5.85546875" customWidth="1"/>
    <col min="2" max="2" width="21.7109375" customWidth="1"/>
    <col min="3" max="3" width="15.42578125" style="22" customWidth="1"/>
    <col min="4" max="4" width="9.140625" style="22" customWidth="1"/>
    <col min="5" max="5" width="9.140625" style="24"/>
    <col min="6" max="6" width="27" style="22" customWidth="1"/>
    <col min="7" max="7" width="12" style="20" customWidth="1"/>
    <col min="8" max="8" width="6.85546875" style="29" customWidth="1"/>
    <col min="9" max="9" width="13.5703125" style="30" customWidth="1"/>
    <col min="10" max="10" width="6.5703125" style="24" customWidth="1"/>
  </cols>
  <sheetData>
    <row r="1" spans="1:10" ht="23.25" customHeight="1" x14ac:dyDescent="0.25">
      <c r="A1" s="21" t="s">
        <v>146</v>
      </c>
      <c r="B1" s="21" t="s">
        <v>295</v>
      </c>
      <c r="C1" s="21" t="s">
        <v>99</v>
      </c>
      <c r="D1" s="21" t="s">
        <v>100</v>
      </c>
      <c r="E1" s="23" t="s">
        <v>101</v>
      </c>
      <c r="F1" s="21" t="s">
        <v>102</v>
      </c>
      <c r="G1" s="19" t="s">
        <v>103</v>
      </c>
      <c r="H1" s="25" t="s">
        <v>105</v>
      </c>
      <c r="I1" s="26" t="s">
        <v>104</v>
      </c>
      <c r="J1" s="23" t="s">
        <v>106</v>
      </c>
    </row>
    <row r="2" spans="1:10" x14ac:dyDescent="0.25">
      <c r="A2" t="s">
        <v>107</v>
      </c>
      <c r="B2" t="str">
        <f t="shared" ref="B2:B33" si="0">C2&amp;" "&amp;D2</f>
        <v xml:space="preserve"> </v>
      </c>
      <c r="H2" s="27">
        <f t="shared" ref="H2:H64" ca="1" si="1">YEAR(TODAY())-E2</f>
        <v>2014</v>
      </c>
      <c r="I2" s="28" t="e">
        <f ca="1">IF(H2&lt;35,G2,G2*VLOOKUP(H2,koeficienty!$M$3:$N$68,2,0))</f>
        <v>#N/A</v>
      </c>
      <c r="J2" s="24">
        <v>50</v>
      </c>
    </row>
    <row r="3" spans="1:10" x14ac:dyDescent="0.25">
      <c r="A3" t="s">
        <v>108</v>
      </c>
      <c r="B3" t="str">
        <f t="shared" si="0"/>
        <v xml:space="preserve"> </v>
      </c>
      <c r="H3" s="27">
        <f t="shared" ca="1" si="1"/>
        <v>2014</v>
      </c>
      <c r="I3" s="28" t="e">
        <f ca="1">IF(H3&lt;35,G3,G3*VLOOKUP(H3,koeficienty!$M$3:$N$68,2,0))</f>
        <v>#N/A</v>
      </c>
      <c r="J3" s="24">
        <v>40</v>
      </c>
    </row>
    <row r="4" spans="1:10" x14ac:dyDescent="0.25">
      <c r="A4" t="s">
        <v>109</v>
      </c>
      <c r="B4" t="str">
        <f t="shared" si="0"/>
        <v xml:space="preserve"> </v>
      </c>
      <c r="H4" s="27">
        <f t="shared" ca="1" si="1"/>
        <v>2014</v>
      </c>
      <c r="I4" s="28" t="e">
        <f ca="1">IF(H4&lt;35,G4,G4*VLOOKUP(H4,koeficienty!$M$3:$N$68,2,0))</f>
        <v>#N/A</v>
      </c>
      <c r="J4" s="24">
        <v>36</v>
      </c>
    </row>
    <row r="5" spans="1:10" x14ac:dyDescent="0.25">
      <c r="A5" t="s">
        <v>110</v>
      </c>
      <c r="B5" t="str">
        <f t="shared" si="0"/>
        <v xml:space="preserve"> </v>
      </c>
      <c r="H5" s="27">
        <f t="shared" ca="1" si="1"/>
        <v>2014</v>
      </c>
      <c r="I5" s="28" t="e">
        <f ca="1">IF(H5&lt;35,G5,G5*VLOOKUP(H5,koeficienty!$M$3:$N$68,2,0))</f>
        <v>#N/A</v>
      </c>
      <c r="J5" s="24">
        <v>34</v>
      </c>
    </row>
    <row r="6" spans="1:10" x14ac:dyDescent="0.25">
      <c r="A6" t="s">
        <v>111</v>
      </c>
      <c r="B6" t="str">
        <f t="shared" si="0"/>
        <v xml:space="preserve"> </v>
      </c>
      <c r="H6" s="27">
        <f t="shared" ca="1" si="1"/>
        <v>2014</v>
      </c>
      <c r="I6" s="28" t="e">
        <f ca="1">IF(H6&lt;35,G6,G6*VLOOKUP(H6,koeficienty!$M$3:$N$68,2,0))</f>
        <v>#N/A</v>
      </c>
      <c r="J6" s="24">
        <v>32</v>
      </c>
    </row>
    <row r="7" spans="1:10" x14ac:dyDescent="0.25">
      <c r="A7" t="s">
        <v>112</v>
      </c>
      <c r="B7" t="str">
        <f t="shared" si="0"/>
        <v xml:space="preserve"> </v>
      </c>
      <c r="H7" s="27">
        <f t="shared" ca="1" si="1"/>
        <v>2014</v>
      </c>
      <c r="I7" s="28" t="e">
        <f ca="1">IF(H7&lt;35,G7,G7*VLOOKUP(H7,koeficienty!$M$3:$N$68,2,0))</f>
        <v>#N/A</v>
      </c>
      <c r="J7" s="24">
        <v>30</v>
      </c>
    </row>
    <row r="8" spans="1:10" x14ac:dyDescent="0.25">
      <c r="A8" t="s">
        <v>113</v>
      </c>
      <c r="B8" t="str">
        <f t="shared" si="0"/>
        <v xml:space="preserve"> </v>
      </c>
      <c r="H8" s="27">
        <f t="shared" ca="1" si="1"/>
        <v>2014</v>
      </c>
      <c r="I8" s="28" t="e">
        <f ca="1">IF(H8&lt;35,G8,G8*VLOOKUP(H8,koeficienty!$M$3:$N$68,2,0))</f>
        <v>#N/A</v>
      </c>
      <c r="J8" s="24">
        <v>28</v>
      </c>
    </row>
    <row r="9" spans="1:10" x14ac:dyDescent="0.25">
      <c r="A9" t="s">
        <v>114</v>
      </c>
      <c r="B9" t="str">
        <f t="shared" si="0"/>
        <v xml:space="preserve"> </v>
      </c>
      <c r="H9" s="27">
        <f t="shared" ca="1" si="1"/>
        <v>2014</v>
      </c>
      <c r="I9" s="28" t="e">
        <f ca="1">IF(H9&lt;35,G9,G9*VLOOKUP(H9,koeficienty!$M$3:$N$68,2,0))</f>
        <v>#N/A</v>
      </c>
      <c r="J9" s="24">
        <v>26</v>
      </c>
    </row>
    <row r="10" spans="1:10" x14ac:dyDescent="0.25">
      <c r="A10" t="s">
        <v>115</v>
      </c>
      <c r="B10" t="str">
        <f t="shared" si="0"/>
        <v xml:space="preserve"> </v>
      </c>
      <c r="H10" s="27">
        <f t="shared" ca="1" si="1"/>
        <v>2014</v>
      </c>
      <c r="I10" s="28" t="e">
        <f ca="1">IF(H10&lt;35,G10,G10*VLOOKUP(H10,koeficienty!$M$3:$N$68,2,0))</f>
        <v>#N/A</v>
      </c>
      <c r="J10" s="24">
        <v>24</v>
      </c>
    </row>
    <row r="11" spans="1:10" x14ac:dyDescent="0.25">
      <c r="A11" t="s">
        <v>116</v>
      </c>
      <c r="B11" t="str">
        <f t="shared" si="0"/>
        <v xml:space="preserve"> </v>
      </c>
      <c r="H11" s="27">
        <f t="shared" ca="1" si="1"/>
        <v>2014</v>
      </c>
      <c r="I11" s="28" t="e">
        <f ca="1">IF(H11&lt;35,G11,G11*VLOOKUP(H11,koeficienty!$M$3:$N$68,2,0))</f>
        <v>#N/A</v>
      </c>
      <c r="J11" s="24">
        <v>22</v>
      </c>
    </row>
    <row r="12" spans="1:10" x14ac:dyDescent="0.25">
      <c r="A12" t="s">
        <v>117</v>
      </c>
      <c r="B12" t="str">
        <f t="shared" si="0"/>
        <v xml:space="preserve"> </v>
      </c>
      <c r="H12" s="27">
        <f t="shared" ca="1" si="1"/>
        <v>2014</v>
      </c>
      <c r="I12" s="28" t="e">
        <f ca="1">IF(H12&lt;35,G12,G12*VLOOKUP(H12,koeficienty!$M$3:$N$68,2,0))</f>
        <v>#N/A</v>
      </c>
      <c r="J12" s="24">
        <v>20</v>
      </c>
    </row>
    <row r="13" spans="1:10" x14ac:dyDescent="0.25">
      <c r="A13" t="s">
        <v>118</v>
      </c>
      <c r="B13" t="str">
        <f t="shared" si="0"/>
        <v xml:space="preserve"> </v>
      </c>
      <c r="H13" s="27">
        <f t="shared" ca="1" si="1"/>
        <v>2014</v>
      </c>
      <c r="I13" s="28" t="e">
        <f ca="1">IF(H13&lt;35,G13,G13*VLOOKUP(H13,koeficienty!$M$3:$N$68,2,0))</f>
        <v>#N/A</v>
      </c>
      <c r="J13" s="24">
        <v>18</v>
      </c>
    </row>
    <row r="14" spans="1:10" x14ac:dyDescent="0.25">
      <c r="A14" t="s">
        <v>119</v>
      </c>
      <c r="B14" t="str">
        <f t="shared" si="0"/>
        <v xml:space="preserve"> </v>
      </c>
      <c r="H14" s="27">
        <f t="shared" ca="1" si="1"/>
        <v>2014</v>
      </c>
      <c r="I14" s="28" t="e">
        <f ca="1">IF(H14&lt;35,G14,G14*VLOOKUP(H14,koeficienty!$M$3:$N$68,2,0))</f>
        <v>#N/A</v>
      </c>
      <c r="J14" s="24">
        <v>16</v>
      </c>
    </row>
    <row r="15" spans="1:10" x14ac:dyDescent="0.25">
      <c r="A15" t="s">
        <v>120</v>
      </c>
      <c r="B15" t="str">
        <f t="shared" si="0"/>
        <v xml:space="preserve"> </v>
      </c>
      <c r="H15" s="27">
        <f t="shared" ca="1" si="1"/>
        <v>2014</v>
      </c>
      <c r="I15" s="28" t="e">
        <f ca="1">IF(H15&lt;35,G15,G15*VLOOKUP(H15,koeficienty!$M$3:$N$68,2,0))</f>
        <v>#N/A</v>
      </c>
      <c r="J15" s="24">
        <v>14</v>
      </c>
    </row>
    <row r="16" spans="1:10" x14ac:dyDescent="0.25">
      <c r="A16" t="s">
        <v>121</v>
      </c>
      <c r="B16" t="str">
        <f t="shared" si="0"/>
        <v xml:space="preserve"> </v>
      </c>
      <c r="H16" s="27">
        <f t="shared" ca="1" si="1"/>
        <v>2014</v>
      </c>
      <c r="I16" s="28" t="e">
        <f ca="1">IF(H16&lt;35,G16,G16*VLOOKUP(H16,koeficienty!$M$3:$N$68,2,0))</f>
        <v>#N/A</v>
      </c>
      <c r="J16" s="24">
        <v>12</v>
      </c>
    </row>
    <row r="17" spans="1:10" x14ac:dyDescent="0.25">
      <c r="A17" t="s">
        <v>122</v>
      </c>
      <c r="B17" t="str">
        <f t="shared" si="0"/>
        <v xml:space="preserve"> </v>
      </c>
      <c r="H17" s="27">
        <f t="shared" ca="1" si="1"/>
        <v>2014</v>
      </c>
      <c r="I17" s="28" t="e">
        <f ca="1">IF(H17&lt;35,G17,G17*VLOOKUP(H17,koeficienty!$M$3:$N$68,2,0))</f>
        <v>#N/A</v>
      </c>
      <c r="J17" s="24">
        <v>10</v>
      </c>
    </row>
    <row r="18" spans="1:10" x14ac:dyDescent="0.25">
      <c r="A18" t="s">
        <v>123</v>
      </c>
      <c r="B18" t="str">
        <f t="shared" si="0"/>
        <v xml:space="preserve"> </v>
      </c>
      <c r="H18" s="27">
        <f t="shared" ca="1" si="1"/>
        <v>2014</v>
      </c>
      <c r="I18" s="28" t="e">
        <f ca="1">IF(H18&lt;35,G18,G18*VLOOKUP(H18,koeficienty!$M$3:$N$68,2,0))</f>
        <v>#N/A</v>
      </c>
      <c r="J18" s="24">
        <v>8</v>
      </c>
    </row>
    <row r="19" spans="1:10" x14ac:dyDescent="0.25">
      <c r="A19" t="s">
        <v>124</v>
      </c>
      <c r="B19" t="str">
        <f t="shared" si="0"/>
        <v xml:space="preserve"> </v>
      </c>
      <c r="H19" s="27">
        <f t="shared" ca="1" si="1"/>
        <v>2014</v>
      </c>
      <c r="I19" s="28" t="e">
        <f ca="1">IF(H19&lt;35,G19,G19*VLOOKUP(H19,koeficienty!$M$3:$N$68,2,0))</f>
        <v>#N/A</v>
      </c>
      <c r="J19" s="24">
        <v>6</v>
      </c>
    </row>
    <row r="20" spans="1:10" x14ac:dyDescent="0.25">
      <c r="A20" t="s">
        <v>125</v>
      </c>
      <c r="B20" t="str">
        <f t="shared" si="0"/>
        <v xml:space="preserve"> </v>
      </c>
      <c r="H20" s="27">
        <f t="shared" ca="1" si="1"/>
        <v>2014</v>
      </c>
      <c r="I20" s="28" t="e">
        <f ca="1">IF(H20&lt;35,G20,G20*VLOOKUP(H20,koeficienty!$M$3:$N$68,2,0))</f>
        <v>#N/A</v>
      </c>
      <c r="J20" s="24">
        <v>4</v>
      </c>
    </row>
    <row r="21" spans="1:10" x14ac:dyDescent="0.25">
      <c r="A21" t="s">
        <v>126</v>
      </c>
      <c r="B21" t="str">
        <f t="shared" si="0"/>
        <v xml:space="preserve"> </v>
      </c>
      <c r="H21" s="27">
        <f t="shared" ca="1" si="1"/>
        <v>2014</v>
      </c>
      <c r="I21" s="28" t="e">
        <f ca="1">IF(H21&lt;35,G21,G21*VLOOKUP(H21,koeficienty!$M$3:$N$68,2,0))</f>
        <v>#N/A</v>
      </c>
      <c r="J21" s="24">
        <v>2</v>
      </c>
    </row>
    <row r="22" spans="1:10" x14ac:dyDescent="0.25">
      <c r="A22" t="s">
        <v>127</v>
      </c>
      <c r="B22" t="str">
        <f t="shared" si="0"/>
        <v xml:space="preserve"> </v>
      </c>
      <c r="F22" s="37"/>
      <c r="H22" s="27">
        <f t="shared" ca="1" si="1"/>
        <v>2014</v>
      </c>
      <c r="I22" s="28" t="e">
        <f ca="1">IF(H22&lt;35,G22,G22*VLOOKUP(H22,koeficienty!$M$3:$N$68,2,0))</f>
        <v>#N/A</v>
      </c>
      <c r="J22" s="24">
        <v>0</v>
      </c>
    </row>
    <row r="23" spans="1:10" x14ac:dyDescent="0.25">
      <c r="A23" t="s">
        <v>128</v>
      </c>
      <c r="B23" t="str">
        <f t="shared" si="0"/>
        <v xml:space="preserve"> </v>
      </c>
      <c r="H23" s="27">
        <f t="shared" ca="1" si="1"/>
        <v>2014</v>
      </c>
      <c r="I23" s="28" t="e">
        <f ca="1">IF(H23&lt;35,G23,G23*VLOOKUP(H23,koeficienty!$M$3:$N$68,2,0))</f>
        <v>#N/A</v>
      </c>
      <c r="J23" s="24">
        <v>0</v>
      </c>
    </row>
    <row r="24" spans="1:10" x14ac:dyDescent="0.25">
      <c r="A24" t="s">
        <v>129</v>
      </c>
      <c r="B24" t="str">
        <f t="shared" si="0"/>
        <v xml:space="preserve"> </v>
      </c>
      <c r="H24" s="27">
        <f t="shared" ca="1" si="1"/>
        <v>2014</v>
      </c>
      <c r="I24" s="28" t="e">
        <f ca="1">IF(H24&lt;35,G24,G24*VLOOKUP(H24,koeficienty!$M$3:$N$68,2,0))</f>
        <v>#N/A</v>
      </c>
      <c r="J24" s="24">
        <v>0</v>
      </c>
    </row>
    <row r="25" spans="1:10" x14ac:dyDescent="0.25">
      <c r="A25" t="s">
        <v>130</v>
      </c>
      <c r="B25" t="str">
        <f t="shared" si="0"/>
        <v xml:space="preserve"> </v>
      </c>
      <c r="H25" s="27">
        <f t="shared" ca="1" si="1"/>
        <v>2014</v>
      </c>
      <c r="I25" s="28" t="e">
        <f ca="1">IF(H25&lt;35,G25,G25*VLOOKUP(H25,koeficienty!$M$3:$N$68,2,0))</f>
        <v>#N/A</v>
      </c>
      <c r="J25" s="24">
        <v>0</v>
      </c>
    </row>
    <row r="26" spans="1:10" x14ac:dyDescent="0.25">
      <c r="A26" t="s">
        <v>131</v>
      </c>
      <c r="B26" t="str">
        <f t="shared" si="0"/>
        <v xml:space="preserve"> </v>
      </c>
      <c r="H26" s="27">
        <f t="shared" ca="1" si="1"/>
        <v>2014</v>
      </c>
      <c r="I26" s="28" t="e">
        <f ca="1">IF(H26&lt;35,G26,G26*VLOOKUP(H26,koeficienty!$M$3:$N$68,2,0))</f>
        <v>#N/A</v>
      </c>
      <c r="J26" s="24">
        <v>0</v>
      </c>
    </row>
    <row r="27" spans="1:10" x14ac:dyDescent="0.25">
      <c r="A27" t="s">
        <v>132</v>
      </c>
      <c r="B27" t="str">
        <f t="shared" si="0"/>
        <v xml:space="preserve"> </v>
      </c>
      <c r="H27" s="27">
        <f t="shared" ca="1" si="1"/>
        <v>2014</v>
      </c>
      <c r="I27" s="28" t="e">
        <f ca="1">IF(H27&lt;35,G27,G27*VLOOKUP(H27,koeficienty!$M$3:$N$68,2,0))</f>
        <v>#N/A</v>
      </c>
      <c r="J27" s="24">
        <v>0</v>
      </c>
    </row>
    <row r="28" spans="1:10" x14ac:dyDescent="0.25">
      <c r="A28" t="s">
        <v>133</v>
      </c>
      <c r="B28" t="str">
        <f t="shared" si="0"/>
        <v xml:space="preserve"> </v>
      </c>
      <c r="H28" s="27">
        <f t="shared" ca="1" si="1"/>
        <v>2014</v>
      </c>
      <c r="I28" s="28" t="e">
        <f ca="1">IF(H28&lt;35,G28,G28*VLOOKUP(H28,koeficienty!$M$3:$N$68,2,0))</f>
        <v>#N/A</v>
      </c>
      <c r="J28" s="24">
        <v>0</v>
      </c>
    </row>
    <row r="29" spans="1:10" x14ac:dyDescent="0.25">
      <c r="A29" t="s">
        <v>134</v>
      </c>
      <c r="B29" t="str">
        <f t="shared" si="0"/>
        <v xml:space="preserve"> </v>
      </c>
      <c r="H29" s="27">
        <f t="shared" ca="1" si="1"/>
        <v>2014</v>
      </c>
      <c r="I29" s="28" t="e">
        <f ca="1">IF(H29&lt;35,G29,G29*VLOOKUP(H29,koeficienty!$M$3:$N$68,2,0))</f>
        <v>#N/A</v>
      </c>
      <c r="J29" s="24">
        <v>0</v>
      </c>
    </row>
    <row r="30" spans="1:10" x14ac:dyDescent="0.25">
      <c r="A30" t="s">
        <v>135</v>
      </c>
      <c r="B30" t="str">
        <f t="shared" si="0"/>
        <v xml:space="preserve"> </v>
      </c>
      <c r="H30" s="27">
        <f t="shared" ca="1" si="1"/>
        <v>2014</v>
      </c>
      <c r="I30" s="28" t="e">
        <f ca="1">IF(H30&lt;35,G30,G30*VLOOKUP(H30,koeficienty!$M$3:$N$68,2,0))</f>
        <v>#N/A</v>
      </c>
      <c r="J30" s="24">
        <v>0</v>
      </c>
    </row>
    <row r="31" spans="1:10" x14ac:dyDescent="0.25">
      <c r="A31" t="s">
        <v>136</v>
      </c>
      <c r="B31" t="str">
        <f t="shared" si="0"/>
        <v xml:space="preserve"> </v>
      </c>
      <c r="H31" s="27">
        <f t="shared" ca="1" si="1"/>
        <v>2014</v>
      </c>
      <c r="I31" s="28" t="e">
        <f ca="1">IF(H31&lt;35,G31,G31*VLOOKUP(H31,koeficienty!$M$3:$N$68,2,0))</f>
        <v>#N/A</v>
      </c>
      <c r="J31" s="24">
        <v>0</v>
      </c>
    </row>
    <row r="32" spans="1:10" x14ac:dyDescent="0.25">
      <c r="A32" t="s">
        <v>137</v>
      </c>
      <c r="B32" t="str">
        <f t="shared" si="0"/>
        <v xml:space="preserve"> </v>
      </c>
      <c r="H32" s="27">
        <f t="shared" ca="1" si="1"/>
        <v>2014</v>
      </c>
      <c r="I32" s="28" t="e">
        <f ca="1">IF(H32&lt;35,G32,G32*VLOOKUP(H32,koeficienty!$M$3:$N$68,2,0))</f>
        <v>#N/A</v>
      </c>
      <c r="J32" s="24">
        <v>0</v>
      </c>
    </row>
    <row r="33" spans="1:10" x14ac:dyDescent="0.25">
      <c r="A33" t="s">
        <v>138</v>
      </c>
      <c r="B33" t="str">
        <f t="shared" si="0"/>
        <v xml:space="preserve"> </v>
      </c>
      <c r="H33" s="27">
        <f t="shared" ca="1" si="1"/>
        <v>2014</v>
      </c>
      <c r="I33" s="28" t="e">
        <f ca="1">IF(H33&lt;35,G33,G33*VLOOKUP(H33,koeficienty!$M$3:$N$68,2,0))</f>
        <v>#N/A</v>
      </c>
      <c r="J33" s="24">
        <v>0</v>
      </c>
    </row>
    <row r="34" spans="1:10" x14ac:dyDescent="0.25">
      <c r="A34" t="s">
        <v>139</v>
      </c>
      <c r="B34" t="str">
        <f t="shared" ref="B34:B64" si="2">C34&amp;" "&amp;D34</f>
        <v xml:space="preserve"> </v>
      </c>
      <c r="H34" s="27">
        <f t="shared" ca="1" si="1"/>
        <v>2014</v>
      </c>
      <c r="I34" s="28" t="e">
        <f ca="1">IF(H34&lt;35,G34,G34*VLOOKUP(H34,koeficienty!$M$3:$N$68,2,0))</f>
        <v>#N/A</v>
      </c>
      <c r="J34" s="24">
        <v>0</v>
      </c>
    </row>
    <row r="35" spans="1:10" x14ac:dyDescent="0.25">
      <c r="A35" t="s">
        <v>140</v>
      </c>
      <c r="B35" t="str">
        <f t="shared" si="2"/>
        <v xml:space="preserve"> </v>
      </c>
      <c r="H35" s="27">
        <f t="shared" ca="1" si="1"/>
        <v>2014</v>
      </c>
      <c r="I35" s="28" t="e">
        <f ca="1">IF(H35&lt;35,G35,G35*VLOOKUP(H35,koeficienty!$M$3:$N$68,2,0))</f>
        <v>#N/A</v>
      </c>
      <c r="J35" s="24">
        <v>0</v>
      </c>
    </row>
    <row r="36" spans="1:10" x14ac:dyDescent="0.25">
      <c r="A36" t="s">
        <v>141</v>
      </c>
      <c r="B36" t="str">
        <f t="shared" si="2"/>
        <v xml:space="preserve"> </v>
      </c>
      <c r="H36" s="27">
        <f t="shared" ca="1" si="1"/>
        <v>2014</v>
      </c>
      <c r="I36" s="28" t="e">
        <f ca="1">IF(H36&lt;35,G36,G36*VLOOKUP(H36,koeficienty!$M$3:$N$68,2,0))</f>
        <v>#N/A</v>
      </c>
      <c r="J36" s="24">
        <v>0</v>
      </c>
    </row>
    <row r="37" spans="1:10" x14ac:dyDescent="0.25">
      <c r="A37" t="s">
        <v>142</v>
      </c>
      <c r="B37" t="str">
        <f t="shared" si="2"/>
        <v xml:space="preserve"> </v>
      </c>
      <c r="F37" s="37"/>
      <c r="H37" s="27">
        <f t="shared" ca="1" si="1"/>
        <v>2014</v>
      </c>
      <c r="I37" s="28" t="e">
        <f ca="1">IF(H37&lt;35,G37,G37*VLOOKUP(H37,koeficienty!$M$3:$N$68,2,0))</f>
        <v>#N/A</v>
      </c>
      <c r="J37" s="24">
        <v>0</v>
      </c>
    </row>
    <row r="38" spans="1:10" x14ac:dyDescent="0.25">
      <c r="A38" t="s">
        <v>143</v>
      </c>
      <c r="B38" t="str">
        <f t="shared" si="2"/>
        <v xml:space="preserve"> </v>
      </c>
      <c r="H38" s="27">
        <f t="shared" ca="1" si="1"/>
        <v>2014</v>
      </c>
      <c r="I38" s="28" t="e">
        <f ca="1">IF(H38&lt;35,G38,G38*VLOOKUP(H38,koeficienty!$M$3:$N$68,2,0))</f>
        <v>#N/A</v>
      </c>
      <c r="J38" s="24">
        <v>0</v>
      </c>
    </row>
    <row r="39" spans="1:10" x14ac:dyDescent="0.25">
      <c r="A39" t="s">
        <v>144</v>
      </c>
      <c r="B39" t="str">
        <f t="shared" si="2"/>
        <v xml:space="preserve"> </v>
      </c>
      <c r="H39" s="27">
        <f t="shared" ca="1" si="1"/>
        <v>2014</v>
      </c>
      <c r="I39" s="28" t="e">
        <f ca="1">IF(H39&lt;35,G39,G39*VLOOKUP(H39,koeficienty!$M$3:$N$68,2,0))</f>
        <v>#N/A</v>
      </c>
      <c r="J39" s="24">
        <v>0</v>
      </c>
    </row>
    <row r="40" spans="1:10" x14ac:dyDescent="0.25">
      <c r="A40" t="s">
        <v>145</v>
      </c>
      <c r="B40" t="str">
        <f t="shared" si="2"/>
        <v xml:space="preserve"> </v>
      </c>
      <c r="H40" s="27">
        <f t="shared" ca="1" si="1"/>
        <v>2014</v>
      </c>
      <c r="I40" s="28" t="e">
        <f ca="1">IF(H40&lt;35,G40,G40*VLOOKUP(H40,koeficienty!$M$3:$N$68,2,0))</f>
        <v>#N/A</v>
      </c>
      <c r="J40" s="24">
        <v>0</v>
      </c>
    </row>
    <row r="41" spans="1:10" x14ac:dyDescent="0.25">
      <c r="A41" t="s">
        <v>168</v>
      </c>
      <c r="B41" t="str">
        <f t="shared" si="2"/>
        <v xml:space="preserve"> </v>
      </c>
      <c r="H41" s="27">
        <f t="shared" ca="1" si="1"/>
        <v>2014</v>
      </c>
      <c r="I41" s="28" t="e">
        <f ca="1">IF(H41&lt;35,G41,G41*VLOOKUP(H41,koeficienty!$M$3:$N$68,2,0))</f>
        <v>#N/A</v>
      </c>
      <c r="J41" s="24">
        <v>0</v>
      </c>
    </row>
    <row r="42" spans="1:10" x14ac:dyDescent="0.25">
      <c r="A42" t="s">
        <v>169</v>
      </c>
      <c r="B42" t="str">
        <f t="shared" si="2"/>
        <v xml:space="preserve"> </v>
      </c>
      <c r="H42" s="27">
        <f t="shared" ca="1" si="1"/>
        <v>2014</v>
      </c>
      <c r="I42" s="28" t="e">
        <f ca="1">IF(H42&lt;35,G42,G42*VLOOKUP(H42,koeficienty!$M$3:$N$68,2,0))</f>
        <v>#N/A</v>
      </c>
      <c r="J42" s="24">
        <v>0</v>
      </c>
    </row>
    <row r="43" spans="1:10" x14ac:dyDescent="0.25">
      <c r="A43" t="s">
        <v>170</v>
      </c>
      <c r="B43" t="str">
        <f t="shared" si="2"/>
        <v xml:space="preserve"> </v>
      </c>
      <c r="H43" s="27">
        <f t="shared" ca="1" si="1"/>
        <v>2014</v>
      </c>
      <c r="I43" s="28" t="e">
        <f ca="1">IF(H43&lt;35,G43,G43*VLOOKUP(H43,koeficienty!$M$3:$N$68,2,0))</f>
        <v>#N/A</v>
      </c>
      <c r="J43" s="24">
        <v>0</v>
      </c>
    </row>
    <row r="44" spans="1:10" x14ac:dyDescent="0.25">
      <c r="A44" t="s">
        <v>171</v>
      </c>
      <c r="B44" t="str">
        <f t="shared" si="2"/>
        <v xml:space="preserve"> </v>
      </c>
      <c r="H44" s="27">
        <f t="shared" ca="1" si="1"/>
        <v>2014</v>
      </c>
      <c r="I44" s="28" t="e">
        <f ca="1">IF(H44&lt;35,G44,G44*VLOOKUP(H44,koeficienty!$M$3:$N$68,2,0))</f>
        <v>#N/A</v>
      </c>
      <c r="J44" s="24">
        <v>0</v>
      </c>
    </row>
    <row r="45" spans="1:10" x14ac:dyDescent="0.25">
      <c r="A45" t="s">
        <v>172</v>
      </c>
      <c r="B45" t="str">
        <f t="shared" si="2"/>
        <v xml:space="preserve"> </v>
      </c>
      <c r="H45" s="27">
        <f t="shared" ca="1" si="1"/>
        <v>2014</v>
      </c>
      <c r="I45" s="28" t="e">
        <f ca="1">IF(H45&lt;35,G45,G45*VLOOKUP(H45,koeficienty!$M$3:$N$68,2,0))</f>
        <v>#N/A</v>
      </c>
      <c r="J45" s="24">
        <v>0</v>
      </c>
    </row>
    <row r="46" spans="1:10" x14ac:dyDescent="0.25">
      <c r="A46" t="s">
        <v>173</v>
      </c>
      <c r="B46" t="str">
        <f t="shared" si="2"/>
        <v xml:space="preserve"> </v>
      </c>
      <c r="H46" s="27">
        <f t="shared" ca="1" si="1"/>
        <v>2014</v>
      </c>
      <c r="I46" s="28" t="e">
        <f ca="1">IF(H46&lt;35,G46,G46*VLOOKUP(H46,koeficienty!$M$3:$N$68,2,0))</f>
        <v>#N/A</v>
      </c>
      <c r="J46" s="24">
        <v>0</v>
      </c>
    </row>
    <row r="47" spans="1:10" x14ac:dyDescent="0.25">
      <c r="A47" t="s">
        <v>174</v>
      </c>
      <c r="B47" t="str">
        <f t="shared" si="2"/>
        <v xml:space="preserve"> </v>
      </c>
      <c r="H47" s="27">
        <f t="shared" ca="1" si="1"/>
        <v>2014</v>
      </c>
      <c r="I47" s="28" t="e">
        <f ca="1">IF(H47&lt;35,G47,G47*VLOOKUP(H47,koeficienty!$M$3:$N$68,2,0))</f>
        <v>#N/A</v>
      </c>
      <c r="J47" s="24">
        <v>0</v>
      </c>
    </row>
    <row r="48" spans="1:10" x14ac:dyDescent="0.25">
      <c r="A48" t="s">
        <v>175</v>
      </c>
      <c r="B48" t="str">
        <f t="shared" si="2"/>
        <v xml:space="preserve"> </v>
      </c>
      <c r="H48" s="27">
        <f t="shared" ca="1" si="1"/>
        <v>2014</v>
      </c>
      <c r="I48" s="28" t="e">
        <f ca="1">IF(H48&lt;35,G48,G48*VLOOKUP(H48,koeficienty!$M$3:$N$68,2,0))</f>
        <v>#N/A</v>
      </c>
      <c r="J48" s="24">
        <v>0</v>
      </c>
    </row>
    <row r="49" spans="1:10" x14ac:dyDescent="0.25">
      <c r="A49" t="s">
        <v>176</v>
      </c>
      <c r="B49" t="str">
        <f t="shared" si="2"/>
        <v xml:space="preserve"> </v>
      </c>
      <c r="H49" s="27">
        <f t="shared" ca="1" si="1"/>
        <v>2014</v>
      </c>
      <c r="I49" s="28" t="e">
        <f ca="1">IF(H49&lt;35,G49,G49*VLOOKUP(H49,koeficienty!$M$3:$N$68,2,0))</f>
        <v>#N/A</v>
      </c>
      <c r="J49" s="24">
        <v>0</v>
      </c>
    </row>
    <row r="50" spans="1:10" x14ac:dyDescent="0.25">
      <c r="A50" t="s">
        <v>177</v>
      </c>
      <c r="B50" t="str">
        <f t="shared" si="2"/>
        <v xml:space="preserve"> </v>
      </c>
      <c r="H50" s="27">
        <f t="shared" ca="1" si="1"/>
        <v>2014</v>
      </c>
      <c r="I50" s="28" t="e">
        <f ca="1">IF(H50&lt;35,G50,G50*VLOOKUP(H50,koeficienty!$M$3:$N$68,2,0))</f>
        <v>#N/A</v>
      </c>
      <c r="J50" s="24">
        <v>0</v>
      </c>
    </row>
    <row r="51" spans="1:10" x14ac:dyDescent="0.25">
      <c r="A51" t="s">
        <v>178</v>
      </c>
      <c r="B51" t="str">
        <f t="shared" si="2"/>
        <v xml:space="preserve"> </v>
      </c>
      <c r="H51" s="27">
        <f t="shared" ca="1" si="1"/>
        <v>2014</v>
      </c>
      <c r="I51" s="28" t="e">
        <f ca="1">IF(H51&lt;35,G51,G51*VLOOKUP(H51,koeficienty!$M$3:$N$68,2,0))</f>
        <v>#N/A</v>
      </c>
      <c r="J51" s="24">
        <v>0</v>
      </c>
    </row>
    <row r="52" spans="1:10" x14ac:dyDescent="0.25">
      <c r="A52" t="s">
        <v>179</v>
      </c>
      <c r="B52" t="str">
        <f t="shared" si="2"/>
        <v xml:space="preserve"> </v>
      </c>
      <c r="H52" s="27">
        <f t="shared" ca="1" si="1"/>
        <v>2014</v>
      </c>
      <c r="I52" s="28" t="e">
        <f ca="1">IF(H52&lt;35,G52,G52*VLOOKUP(H52,koeficienty!$M$3:$N$68,2,0))</f>
        <v>#N/A</v>
      </c>
      <c r="J52" s="24">
        <v>0</v>
      </c>
    </row>
    <row r="53" spans="1:10" x14ac:dyDescent="0.25">
      <c r="A53" t="s">
        <v>180</v>
      </c>
      <c r="B53" t="str">
        <f t="shared" si="2"/>
        <v xml:space="preserve"> </v>
      </c>
      <c r="H53" s="27">
        <f t="shared" ca="1" si="1"/>
        <v>2014</v>
      </c>
      <c r="I53" s="28" t="e">
        <f ca="1">IF(H53&lt;35,G53,G53*VLOOKUP(H53,koeficienty!$M$3:$N$68,2,0))</f>
        <v>#N/A</v>
      </c>
      <c r="J53" s="24">
        <v>0</v>
      </c>
    </row>
    <row r="54" spans="1:10" x14ac:dyDescent="0.25">
      <c r="A54" t="s">
        <v>181</v>
      </c>
      <c r="B54" t="str">
        <f t="shared" si="2"/>
        <v xml:space="preserve"> </v>
      </c>
      <c r="H54" s="27">
        <f t="shared" ca="1" si="1"/>
        <v>2014</v>
      </c>
      <c r="I54" s="28" t="e">
        <f ca="1">IF(H54&lt;35,G54,G54*VLOOKUP(H54,koeficienty!$M$3:$N$68,2,0))</f>
        <v>#N/A</v>
      </c>
      <c r="J54" s="24">
        <v>0</v>
      </c>
    </row>
    <row r="55" spans="1:10" x14ac:dyDescent="0.25">
      <c r="A55" t="s">
        <v>182</v>
      </c>
      <c r="B55" t="str">
        <f t="shared" si="2"/>
        <v xml:space="preserve"> </v>
      </c>
      <c r="H55" s="27">
        <f t="shared" ca="1" si="1"/>
        <v>2014</v>
      </c>
      <c r="I55" s="28" t="e">
        <f ca="1">IF(H55&lt;35,G55,G55*VLOOKUP(H55,koeficienty!$M$3:$N$68,2,0))</f>
        <v>#N/A</v>
      </c>
      <c r="J55" s="24">
        <v>0</v>
      </c>
    </row>
    <row r="56" spans="1:10" x14ac:dyDescent="0.25">
      <c r="A56" t="s">
        <v>183</v>
      </c>
      <c r="B56" t="str">
        <f t="shared" si="2"/>
        <v xml:space="preserve"> </v>
      </c>
      <c r="H56" s="27">
        <f t="shared" ca="1" si="1"/>
        <v>2014</v>
      </c>
      <c r="I56" s="28" t="e">
        <f ca="1">IF(H56&lt;35,G56,G56*VLOOKUP(H56,koeficienty!$M$3:$N$68,2,0))</f>
        <v>#N/A</v>
      </c>
      <c r="J56" s="24">
        <v>0</v>
      </c>
    </row>
    <row r="57" spans="1:10" x14ac:dyDescent="0.25">
      <c r="A57" t="s">
        <v>184</v>
      </c>
      <c r="B57" t="str">
        <f t="shared" si="2"/>
        <v xml:space="preserve"> </v>
      </c>
      <c r="H57" s="27">
        <f t="shared" ca="1" si="1"/>
        <v>2014</v>
      </c>
      <c r="I57" s="28" t="e">
        <f ca="1">IF(H57&lt;35,G57,G57*VLOOKUP(H57,koeficienty!$M$3:$N$68,2,0))</f>
        <v>#N/A</v>
      </c>
      <c r="J57" s="24">
        <v>0</v>
      </c>
    </row>
    <row r="58" spans="1:10" x14ac:dyDescent="0.25">
      <c r="A58" t="s">
        <v>185</v>
      </c>
      <c r="B58" t="str">
        <f t="shared" si="2"/>
        <v xml:space="preserve"> </v>
      </c>
      <c r="H58" s="27">
        <f t="shared" ca="1" si="1"/>
        <v>2014</v>
      </c>
      <c r="I58" s="28" t="e">
        <f ca="1">IF(H58&lt;35,G58,G58*VLOOKUP(H58,koeficienty!$M$3:$N$68,2,0))</f>
        <v>#N/A</v>
      </c>
      <c r="J58" s="24">
        <v>0</v>
      </c>
    </row>
    <row r="59" spans="1:10" x14ac:dyDescent="0.25">
      <c r="A59" t="s">
        <v>186</v>
      </c>
      <c r="B59" t="str">
        <f t="shared" si="2"/>
        <v xml:space="preserve"> </v>
      </c>
      <c r="H59" s="27">
        <f t="shared" ca="1" si="1"/>
        <v>2014</v>
      </c>
      <c r="I59" s="28" t="e">
        <f ca="1">IF(H59&lt;35,G59,G59*VLOOKUP(H59,koeficienty!$M$3:$N$68,2,0))</f>
        <v>#N/A</v>
      </c>
      <c r="J59" s="24">
        <v>0</v>
      </c>
    </row>
    <row r="60" spans="1:10" x14ac:dyDescent="0.25">
      <c r="A60" t="s">
        <v>187</v>
      </c>
      <c r="B60" t="str">
        <f t="shared" si="2"/>
        <v xml:space="preserve"> </v>
      </c>
      <c r="H60" s="27">
        <f t="shared" ca="1" si="1"/>
        <v>2014</v>
      </c>
      <c r="I60" s="28" t="e">
        <f ca="1">IF(H60&lt;35,G60,G60*VLOOKUP(H60,koeficienty!$M$3:$N$68,2,0))</f>
        <v>#N/A</v>
      </c>
      <c r="J60" s="24">
        <v>0</v>
      </c>
    </row>
    <row r="61" spans="1:10" x14ac:dyDescent="0.25">
      <c r="A61" t="s">
        <v>188</v>
      </c>
      <c r="B61" t="str">
        <f t="shared" si="2"/>
        <v xml:space="preserve"> </v>
      </c>
      <c r="H61" s="27">
        <f t="shared" ca="1" si="1"/>
        <v>2014</v>
      </c>
      <c r="I61" s="28" t="e">
        <f ca="1">IF(H61&lt;35,G61,G61*VLOOKUP(H61,koeficienty!$M$3:$N$68,2,0))</f>
        <v>#N/A</v>
      </c>
      <c r="J61" s="24">
        <v>0</v>
      </c>
    </row>
    <row r="62" spans="1:10" x14ac:dyDescent="0.25">
      <c r="A62" t="s">
        <v>189</v>
      </c>
      <c r="B62" t="str">
        <f t="shared" si="2"/>
        <v xml:space="preserve"> </v>
      </c>
      <c r="H62" s="27">
        <f t="shared" ca="1" si="1"/>
        <v>2014</v>
      </c>
      <c r="I62" s="28" t="e">
        <f ca="1">IF(H62&lt;35,G62,G62*VLOOKUP(H62,koeficienty!$M$3:$N$68,2,0))</f>
        <v>#N/A</v>
      </c>
      <c r="J62" s="24">
        <v>0</v>
      </c>
    </row>
    <row r="63" spans="1:10" x14ac:dyDescent="0.25">
      <c r="A63" t="s">
        <v>190</v>
      </c>
      <c r="B63" t="str">
        <f t="shared" si="2"/>
        <v xml:space="preserve"> </v>
      </c>
      <c r="H63" s="27">
        <f t="shared" ca="1" si="1"/>
        <v>2014</v>
      </c>
      <c r="I63" s="28" t="e">
        <f ca="1">IF(H63&lt;35,G63,G63*VLOOKUP(H63,koeficienty!$M$3:$N$68,2,0))</f>
        <v>#N/A</v>
      </c>
      <c r="J63" s="24">
        <v>0</v>
      </c>
    </row>
    <row r="64" spans="1:10" x14ac:dyDescent="0.25">
      <c r="A64" t="s">
        <v>191</v>
      </c>
      <c r="B64" t="str">
        <f t="shared" si="2"/>
        <v xml:space="preserve"> </v>
      </c>
      <c r="H64" s="27">
        <f t="shared" ca="1" si="1"/>
        <v>2014</v>
      </c>
      <c r="I64" s="28" t="e">
        <f ca="1">IF(H64&lt;35,G64,G64*VLOOKUP(H64,koeficienty!$M$3:$N$68,2,0))</f>
        <v>#N/A</v>
      </c>
      <c r="J64" s="24">
        <v>0</v>
      </c>
    </row>
  </sheetData>
  <autoFilter ref="A1:J64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masters pořadí</vt:lpstr>
      <vt:lpstr>1. mořkov</vt:lpstr>
      <vt:lpstr>2. červený kámen</vt:lpstr>
      <vt:lpstr>3. rozhledna</vt:lpstr>
      <vt:lpstr>bonus</vt:lpstr>
      <vt:lpstr>4. štramberk</vt:lpstr>
      <vt:lpstr>5. obora</vt:lpstr>
      <vt:lpstr>6. NJ park</vt:lpstr>
      <vt:lpstr>7. rybí</vt:lpstr>
      <vt:lpstr>8. koupaliště</vt:lpstr>
      <vt:lpstr>koeficienty</vt:lpstr>
      <vt:lpstr>běžci</vt:lpstr>
    </vt:vector>
  </TitlesOfParts>
  <Company>VOŠ, SOŠ a SOU Kopřivnice, příspěvková organizace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</dc:creator>
  <cp:lastModifiedBy>teu</cp:lastModifiedBy>
  <dcterms:created xsi:type="dcterms:W3CDTF">2014-06-01T13:15:54Z</dcterms:created>
  <dcterms:modified xsi:type="dcterms:W3CDTF">2014-08-14T13:43:02Z</dcterms:modified>
</cp:coreProperties>
</file>