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10830" windowHeight="11700" activeTab="0"/>
  </bookViews>
  <sheets>
    <sheet name="muži A" sheetId="1" r:id="rId1"/>
    <sheet name="ženy" sheetId="2" r:id="rId2"/>
    <sheet name="MASTERS" sheetId="3" r:id="rId3"/>
    <sheet name="závody veteráni" sheetId="4" r:id="rId4"/>
    <sheet name="Bonus - &quot;V&quot;" sheetId="5" r:id="rId5"/>
  </sheets>
  <definedNames/>
  <calcPr fullCalcOnLoad="1"/>
</workbook>
</file>

<file path=xl/sharedStrings.xml><?xml version="1.0" encoding="utf-8"?>
<sst xmlns="http://schemas.openxmlformats.org/spreadsheetml/2006/main" count="1358" uniqueCount="476">
  <si>
    <t xml:space="preserve">Kategorie: </t>
  </si>
  <si>
    <t>Veteráni</t>
  </si>
  <si>
    <t>Body
 spolu</t>
  </si>
  <si>
    <t>Body
redukovaně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</si>
  <si>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</si>
  <si>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</si>
  <si>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</si>
  <si>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</si>
  <si>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</si>
  <si>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</si>
  <si>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</si>
  <si>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</si>
  <si>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</si>
  <si>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</si>
  <si>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</si>
  <si>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</si>
  <si>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</si>
  <si>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</si>
  <si>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</si>
  <si>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</si>
  <si>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</si>
  <si>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</si>
  <si>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</si>
  <si>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</si>
  <si>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</si>
  <si>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</si>
  <si>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</si>
  <si>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</si>
  <si>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</si>
  <si>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</si>
  <si>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</si>
  <si>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</si>
  <si>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</si>
  <si>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</si>
  <si>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</si>
  <si>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</si>
  <si>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</si>
  <si>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</si>
  <si>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</si>
  <si>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</si>
  <si>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</si>
  <si>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NAVARA Petr, 45
MK Kopřivnice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</si>
  <si>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</si>
  <si>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</si>
  <si>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</si>
  <si>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</si>
  <si>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</si>
  <si>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</si>
  <si>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</si>
  <si>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</si>
  <si>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</si>
  <si>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</si>
  <si>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</si>
  <si>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</si>
  <si>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</si>
  <si>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</si>
  <si>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</si>
  <si>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</si>
  <si>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</si>
  <si>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</si>
  <si>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</si>
  <si>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Ženy</t>
  </si>
  <si>
    <t>ŠÁDKOVÁ  Irena, 69
AC Pardubice</t>
  </si>
  <si>
    <t>KRAUSOVÁ Darina, 74
Nemocnice Bílovec</t>
  </si>
  <si>
    <t>Muži do 39 let
,,A"</t>
  </si>
  <si>
    <t>MELČÁK Tomáš, 75
MK Kopřivnice</t>
  </si>
  <si>
    <t>PURKAR Richard, 76
MK Kopřivnice</t>
  </si>
  <si>
    <t>BALÁŽ Roman, 65
Balaž Extreme-team</t>
  </si>
  <si>
    <t>HARABIŠ Zbyněk, 65
Frenštát</t>
  </si>
  <si>
    <t>MAKOVÝ Roman, 84
Trojanovice</t>
  </si>
  <si>
    <t>VRÁGA Filip, 88
AK Kroměříž</t>
  </si>
  <si>
    <t>ŠOKALOVÁ Ludmila, 56
TJ Slezan FM</t>
  </si>
  <si>
    <t>KVITA Josef, 51
MK Kopřivnice</t>
  </si>
  <si>
    <t>JELÍNEK Petr, 52
MK Kopřivnice</t>
  </si>
  <si>
    <t>PŘÍVĚTIVÝ Miroslav, 53
Příbor</t>
  </si>
  <si>
    <t>DVORSKÝ Ladislav, 65
MK Seitl Ostrava</t>
  </si>
  <si>
    <t>ŠKAPA Marek, 71
X-AIR Ostrava</t>
  </si>
  <si>
    <t>KOLAŘÍK Alois, 55
MK Kopřivnice</t>
  </si>
  <si>
    <t>VYNIKAL Bedřich, 52
Olomouc</t>
  </si>
  <si>
    <t>CHÝLEK Patrik, 73
CK Frenštát</t>
  </si>
  <si>
    <t>ŽIDLÍK Pavel, 77
Sanitacar Holešov</t>
  </si>
  <si>
    <t>BENEŠOVÁ Petra, 72
MK Seitl Ostrava</t>
  </si>
  <si>
    <t>SLOWIOCZEK Roman, 59
Jablůnkov</t>
  </si>
  <si>
    <t>PROCHÁZKA Václav, 45
MK Seitl Ostrava</t>
  </si>
  <si>
    <t>DVOŘÁK Ladislav, 62
Ostrava - Dubina</t>
  </si>
  <si>
    <t>VROBEL Miroslav, 61
MK Kopřivnice</t>
  </si>
  <si>
    <t>NAJDEK Bohumír, 55
Racing Olešná</t>
  </si>
  <si>
    <t>HANZLOVÁ Svatava, 66
PJ Radhošť Radhošť</t>
  </si>
  <si>
    <t>RECHTENBERK Karel, 47
PJ Radhošť Radhošť</t>
  </si>
  <si>
    <t>VANĚK Martin, 69
Frenštát p. R.</t>
  </si>
  <si>
    <t>LIČMAN Aleš, 59
Ekol Team Brno</t>
  </si>
  <si>
    <t>PODŽORNÝ Ervín, 41
Fin Club Český Těšín</t>
  </si>
  <si>
    <t>STRAKOŠ Jiří, 50
Tatra Kopřivnice</t>
  </si>
  <si>
    <t>14.8.</t>
  </si>
  <si>
    <t>MRAJCA Tomáš, 72
MK Seitl Ostrava</t>
  </si>
  <si>
    <t>28.9.</t>
  </si>
  <si>
    <t>KELLER Michal, 75
MK Kopřivnice</t>
  </si>
  <si>
    <t>9.10.</t>
  </si>
  <si>
    <t>WROBEL Tomasz, 74
Polsko</t>
  </si>
  <si>
    <t>BAJZA Jakub, 91
AK Kroměříž</t>
  </si>
  <si>
    <t>PAVLÍK Vít, 73
Galaxy Team</t>
  </si>
  <si>
    <t>TRUBAČ David, 77
SKVK</t>
  </si>
  <si>
    <t>MAREK Michal, 92
TJ Frenštát p. R.</t>
  </si>
  <si>
    <t>KORÁBEČNÝ Jakub, 80
Trojanovice</t>
  </si>
  <si>
    <t>SLOVÁK Pavel, 91
Grošteam</t>
  </si>
  <si>
    <t>ESENTIEROVÁ Adéla, 88
Baláž Extreme Team</t>
  </si>
  <si>
    <t>ŠKRDLOVÁ Danuše, 65
MK Seitl Ostrava</t>
  </si>
  <si>
    <t>HÁJKOVÁ Lenka, 69
Baláž Extreme Team</t>
  </si>
  <si>
    <t>ZBOŘILOVÁ Ivana, 82
Tom Ufo Ostrava</t>
  </si>
  <si>
    <t>KUCHAŘOVÁ Libuše, 62
Mk Seitl Ostrava</t>
  </si>
  <si>
    <t>JERGLÍKOVÁ Veronika, 78
Štěpánkovice</t>
  </si>
  <si>
    <t>MITUROVÁ Radka, 65
MK Seitl Ostrava</t>
  </si>
  <si>
    <t>BRZEZINA Sandra, 89
Truchtecz Cieszyn</t>
  </si>
  <si>
    <t>MACHALICKÁ Libuše, 64
Olomouc</t>
  </si>
  <si>
    <t>HAUFOVÁ Daniela, 90
Baláž Extreme Team</t>
  </si>
  <si>
    <t>PETRÁŠ Rostislav, 65
Novojický Kotuč</t>
  </si>
  <si>
    <t>VELIČKA Zdeněk,
X-AIR Ostrava</t>
  </si>
  <si>
    <t>BEDNAŘÍK Jiří, 
LBK</t>
  </si>
  <si>
    <t>ŠIMKKO Vincent, 64
MK Kopřivnice</t>
  </si>
  <si>
    <t>MOJŽÍŠEK Pavel, 65
Horní Datyně</t>
  </si>
  <si>
    <t>KOTAS Pavel, 55
PJR Frenštát p.R.</t>
  </si>
  <si>
    <t>POLÁCH Zdeněk, 68
TJ Sokol Frenštát p. R.</t>
  </si>
  <si>
    <t>MACÍČEK Radek, 75
LBK</t>
  </si>
  <si>
    <t>ZÁTOPEK Jiří, 
MK Kopřivnice</t>
  </si>
  <si>
    <t>ŠÁDEK Robert, 70
MK Kopřivnice</t>
  </si>
  <si>
    <t>VERNARSKÝ Jaroslav, 67
TJ Slezan FM</t>
  </si>
  <si>
    <t>HUVAROVÁ Veronika, 86
Kozina</t>
  </si>
  <si>
    <t>LIPTÁK Radim, 79
PEPA Team FM</t>
  </si>
  <si>
    <t>AMBROS Jakub, 87
MK Kopřivnice</t>
  </si>
  <si>
    <t>HANKE David, 71
MK Kopřivnice</t>
  </si>
  <si>
    <t>BITALA Václav, 77
LBK</t>
  </si>
  <si>
    <t>MICHNA Pavel, 75
MK Kopřivnice</t>
  </si>
  <si>
    <t>POP Tomáš, 71
MK Kopřivnice</t>
  </si>
  <si>
    <t>KELLER Martin, 78
MK Kopřivnice</t>
  </si>
  <si>
    <t>10.7.</t>
  </si>
  <si>
    <t>POLÁŠEK Jan, 83
SK Hranice</t>
  </si>
  <si>
    <t>FOJTÍK Václav, 94
SK Veřovice</t>
  </si>
  <si>
    <t>PSZCZÓLKA Natália, 86
MK Seitl Ostrava</t>
  </si>
  <si>
    <t>CHYTIL Vladimír, 50
DD Všechovice</t>
  </si>
  <si>
    <t>WÁGNEROVÁ Lenka, 72
MK seitl Ostrava</t>
  </si>
  <si>
    <t>MAN Jan, 74
Hůrka</t>
  </si>
  <si>
    <t xml:space="preserve">JASENSKÝ Oldřich, 82
AK Asics Kroměříž </t>
  </si>
  <si>
    <t>ŠKORVÁNEK Jiří, 82
Hukvaldy</t>
  </si>
  <si>
    <t>JANOŠEK Tomáš, 81
Hukvaldy</t>
  </si>
  <si>
    <t>počet závodů</t>
  </si>
  <si>
    <t>FILIPEC Petr, 84
TJ Frenštát p. R.</t>
  </si>
  <si>
    <t>BAJEROVÁ Ilona, 58
Tupesy</t>
  </si>
  <si>
    <t>PACHTOVÁ Iva, 70
Ostrava</t>
  </si>
  <si>
    <t>23.10.</t>
  </si>
  <si>
    <t>NEUWIRTH Alexander, 55
LBK</t>
  </si>
  <si>
    <t>13.11.</t>
  </si>
  <si>
    <t>1.
Frenštát
Běh Papratnou</t>
  </si>
  <si>
    <t>2.
Běh do vrchu 
Kopřivnice</t>
  </si>
  <si>
    <t>3.4.</t>
  </si>
  <si>
    <t>8.4.</t>
  </si>
  <si>
    <t>4.5.</t>
  </si>
  <si>
    <t>3.
Rozhledna</t>
  </si>
  <si>
    <t>17.5.</t>
  </si>
  <si>
    <t>21.5.</t>
  </si>
  <si>
    <t>25.6.</t>
  </si>
  <si>
    <t>4.
Zátopkova
pětka</t>
  </si>
  <si>
    <t>5.
Štramberská desítka</t>
  </si>
  <si>
    <t>6.
Letní test
Frenštát p.R.</t>
  </si>
  <si>
    <t>7.
Letní běh
Starým Jičínem</t>
  </si>
  <si>
    <t>8.
Běh Hukvaldskou
oborou</t>
  </si>
  <si>
    <t>9.
Běh Novojičínskym parkem</t>
  </si>
  <si>
    <t>10.
Podzimní pětka
Frenštát p. R.</t>
  </si>
  <si>
    <t>11.
Kolem Libotína</t>
  </si>
  <si>
    <t>12.
Kolem koupaliště</t>
  </si>
  <si>
    <t>redukovaně</t>
  </si>
  <si>
    <t>Bonus</t>
  </si>
  <si>
    <t>AMBROS Jakub</t>
  </si>
  <si>
    <t>A</t>
  </si>
  <si>
    <t>MK Kopřivnice</t>
  </si>
  <si>
    <t>FOJTÍK Václav</t>
  </si>
  <si>
    <t>LK Veřovice</t>
  </si>
  <si>
    <t>POP Tomáš</t>
  </si>
  <si>
    <t>B</t>
  </si>
  <si>
    <t>FILIPEC Petr</t>
  </si>
  <si>
    <t>TJ Frenštát p/R</t>
  </si>
  <si>
    <t>HANKE David</t>
  </si>
  <si>
    <t>KRPEC Lukáš</t>
  </si>
  <si>
    <t>Roc Technik</t>
  </si>
  <si>
    <t>ŽIDLÍK Pavel</t>
  </si>
  <si>
    <t>Sanita Car Holešov</t>
  </si>
  <si>
    <t>KELLER Martin</t>
  </si>
  <si>
    <t>TRUBAČ David</t>
  </si>
  <si>
    <t>SK Valašského království</t>
  </si>
  <si>
    <t>SMETANA Tomáš</t>
  </si>
  <si>
    <t>J</t>
  </si>
  <si>
    <t>VROBEL Miroslav</t>
  </si>
  <si>
    <t>C</t>
  </si>
  <si>
    <t>JURÁK Tomáš</t>
  </si>
  <si>
    <t>MELČÁK Tomáš</t>
  </si>
  <si>
    <t>CHYLEK Patrik</t>
  </si>
  <si>
    <t>CK Frenštát p. R.</t>
  </si>
  <si>
    <t>KORÁBEČNÝ Jakub</t>
  </si>
  <si>
    <t>HRIVŇÁK Daniel</t>
  </si>
  <si>
    <t>KOLAŘÍK Alois</t>
  </si>
  <si>
    <t>PŘÍVĚTIVÝ Miroslav</t>
  </si>
  <si>
    <t>KHB Radegast</t>
  </si>
  <si>
    <t>KVITA Josef</t>
  </si>
  <si>
    <t>D</t>
  </si>
  <si>
    <t>ŠIMKO Vincent</t>
  </si>
  <si>
    <t>LBK Kopřivnice</t>
  </si>
  <si>
    <t>JELÍNEK Petr</t>
  </si>
  <si>
    <t>BEDNAŘÍK Jiří</t>
  </si>
  <si>
    <t>KRAUSOVÁ Darina</t>
  </si>
  <si>
    <t>E</t>
  </si>
  <si>
    <t>SCHWARZ Jiří</t>
  </si>
  <si>
    <t>PJR Frenštát p. R.</t>
  </si>
  <si>
    <t>ČABLOVÁ Kristýna</t>
  </si>
  <si>
    <t>Kopřivnice</t>
  </si>
  <si>
    <t>PAVLOVÁ Dagmar</t>
  </si>
  <si>
    <t>Červený
kámen</t>
  </si>
  <si>
    <t>Rozhledna</t>
  </si>
  <si>
    <t>součet časů</t>
  </si>
  <si>
    <t>počet</t>
  </si>
  <si>
    <t>pořadí</t>
  </si>
  <si>
    <t>body</t>
  </si>
  <si>
    <t>PETRÁŠ Rostislav</t>
  </si>
  <si>
    <t>M45</t>
  </si>
  <si>
    <t>Novojícký kotúč</t>
  </si>
  <si>
    <t>VELIČKA Zdeněk</t>
  </si>
  <si>
    <t>X - AIR Ostrava</t>
  </si>
  <si>
    <t>M60</t>
  </si>
  <si>
    <t>Maraton klub Kopřivnice</t>
  </si>
  <si>
    <t>TRÁVNÍČEK Rostislav</t>
  </si>
  <si>
    <t>Pepa Team Frýdek-Místek</t>
  </si>
  <si>
    <t>M40</t>
  </si>
  <si>
    <t>PISKOŘ Karel</t>
  </si>
  <si>
    <t>M70</t>
  </si>
  <si>
    <t>Pohorská jednota Radhošť</t>
  </si>
  <si>
    <t>LIČMAN Aleš</t>
  </si>
  <si>
    <t>M50</t>
  </si>
  <si>
    <t>Ekol Team Brno</t>
  </si>
  <si>
    <t>M65</t>
  </si>
  <si>
    <t>Lašský běžecký klub Kopřivnice</t>
  </si>
  <si>
    <t>M55</t>
  </si>
  <si>
    <t>VYNIKAL Bedřich</t>
  </si>
  <si>
    <t>Olomouc</t>
  </si>
  <si>
    <t>CHYTIL Vladimír</t>
  </si>
  <si>
    <t>DD Všechovice</t>
  </si>
  <si>
    <t>HARABIŠ Zbyněk</t>
  </si>
  <si>
    <t>Frenštát p/R</t>
  </si>
  <si>
    <t>RECHTENBERK Karel</t>
  </si>
  <si>
    <t>ŠKAPA Marek</t>
  </si>
  <si>
    <t>TOMANEC Karel</t>
  </si>
  <si>
    <t>***</t>
  </si>
  <si>
    <t>POLÁCH Zdeněk</t>
  </si>
  <si>
    <t>TJ Sokol Frenštát p/R</t>
  </si>
  <si>
    <t>NERADIL Jiří</t>
  </si>
  <si>
    <t>NAVARA Petr</t>
  </si>
  <si>
    <t>SKYPALA Karel</t>
  </si>
  <si>
    <t>BŘESKÝ Michal</t>
  </si>
  <si>
    <t>body koef.</t>
  </si>
  <si>
    <t>body LBL</t>
  </si>
  <si>
    <t>Běh Papratnou - 3.4.; Frenštát p. R.</t>
  </si>
  <si>
    <t>5km</t>
  </si>
  <si>
    <t>Běh do vrchu - 8.4.; Kopřivnice</t>
  </si>
  <si>
    <t>1,67km/230m</t>
  </si>
  <si>
    <t>Běh na rozhlednu Bílá hora - 4.5.; Kopřivnice</t>
  </si>
  <si>
    <t>KŘENEK Radek, 86
Groš Team</t>
  </si>
  <si>
    <t>SCHWARZ Ondřej, 77
TJ Frenštát p.R.</t>
  </si>
  <si>
    <t>BITALA Michal, 95
Biatlon Rožnov p. R.</t>
  </si>
  <si>
    <t>STANĚK Petr, 74
TJ Velké Těšany</t>
  </si>
  <si>
    <t>RAJNOCH Pavel, 93
SK Val. Král.</t>
  </si>
  <si>
    <t>ŠKRBEL Jan, 80
xxx</t>
  </si>
  <si>
    <t>VÁVROVÁ Šárka, 93
TJ Sokol Frenštát</t>
  </si>
  <si>
    <t>SCHWARZ Jiří, 51
TJ Frenštát</t>
  </si>
  <si>
    <t>NERADIL Jiří, 49
Frenštát p. R.</t>
  </si>
  <si>
    <t>ČABLOVÁ Kristýna, 87
Kopřivnice</t>
  </si>
  <si>
    <t>KRPEC Lukáš, 79
Roc Technik</t>
  </si>
  <si>
    <t>PAVLOVÁ Dgmar, 58
Lichnov</t>
  </si>
  <si>
    <t>KELLER Michal</t>
  </si>
  <si>
    <t>VROBEL Lukáš</t>
  </si>
  <si>
    <t>Veřovice</t>
  </si>
  <si>
    <t>ŠÁDKOVÁ Irena</t>
  </si>
  <si>
    <t>Veselá</t>
  </si>
  <si>
    <t>MASTERS</t>
  </si>
  <si>
    <t>DNP</t>
  </si>
  <si>
    <t>MUŽI "A"</t>
  </si>
  <si>
    <t>Pořadí závodů kategorie "V"</t>
  </si>
  <si>
    <t>VROBEL Lukáš, 86
Veřovice</t>
  </si>
  <si>
    <t>2km/197</t>
  </si>
  <si>
    <t>bonus</t>
  </si>
  <si>
    <t>Zátopkova pětka - 17.5; Kopřivnice</t>
  </si>
  <si>
    <t>LBL</t>
  </si>
  <si>
    <t>ŠÁDEK Robert</t>
  </si>
  <si>
    <t>MOJŽÍŠEK Pavel</t>
  </si>
  <si>
    <t>MK Seitl Ostrava</t>
  </si>
  <si>
    <t>RECHTENBERG Karel</t>
  </si>
  <si>
    <t>KARKOŠKA Petr, 73
BK SAK Ložiska Karviná</t>
  </si>
  <si>
    <t>SOCHOR Milan, 78
Johnnys Team</t>
  </si>
  <si>
    <t>BISKUP Michal, 82
Visit Ostrava</t>
  </si>
  <si>
    <t>SOKOL Karel, 72
MK Seitl Ostrava</t>
  </si>
  <si>
    <t>JURÁK Tomáš, 75
Kopřivnice</t>
  </si>
  <si>
    <t>PASTOROVÁ Petra, 77
MK Seitl Ostrava</t>
  </si>
  <si>
    <t>KRSTEVOVÁ  Andrea, 85
LBK</t>
  </si>
  <si>
    <t>MÁCHOVÁ Markéta, 77
Hukvaldy</t>
  </si>
  <si>
    <t>SCHWARZOVÁ Petra, 68
xxx</t>
  </si>
  <si>
    <t>BACHRONÍKOVÁ Renáta, 82
TT Ostrava</t>
  </si>
  <si>
    <t>FOLTEROVÁ Nikola, 72
xxx</t>
  </si>
  <si>
    <t>SOBCZYK Gabriela, 69
Rybnik - Polsko</t>
  </si>
  <si>
    <t>Štramberská desítka - 21.5; Štramberk</t>
  </si>
  <si>
    <t>Kolich Rostislav</t>
  </si>
  <si>
    <t>SAK Karviná</t>
  </si>
  <si>
    <t>ATL F-M</t>
  </si>
  <si>
    <t>Slowioczek Roman</t>
  </si>
  <si>
    <t>Jablůnkov</t>
  </si>
  <si>
    <t>Strakoš Jiří</t>
  </si>
  <si>
    <t>Tatra Kopřivnice</t>
  </si>
  <si>
    <t>Baláž Roman</t>
  </si>
  <si>
    <t>Baláž Extreme Team Ostrava</t>
  </si>
  <si>
    <t>Zajíc Aleš</t>
  </si>
  <si>
    <t>POBO Opava</t>
  </si>
  <si>
    <t>Kvita Josef</t>
  </si>
  <si>
    <t>Bednařík Jiří</t>
  </si>
  <si>
    <t>Lašský běžecký klub</t>
  </si>
  <si>
    <t>Pop Tomáš</t>
  </si>
  <si>
    <t>KM Kopřivnice</t>
  </si>
  <si>
    <t>Neuwirth Alexandr</t>
  </si>
  <si>
    <t>LBK</t>
  </si>
  <si>
    <t>Škapa Marek</t>
  </si>
  <si>
    <t>X-Air Ostrava</t>
  </si>
  <si>
    <t>Podžorný Ervín</t>
  </si>
  <si>
    <t>Fin Club Český Těšín</t>
  </si>
  <si>
    <t>Trávníček Rostislav</t>
  </si>
  <si>
    <t>TJ Slezan FM</t>
  </si>
  <si>
    <t>Wala Petr</t>
  </si>
  <si>
    <t>BK SAK Ložiska Karviná</t>
  </si>
  <si>
    <t>Dvorský Ladislav</t>
  </si>
  <si>
    <t>Piskoř Karel</t>
  </si>
  <si>
    <t>Tichá</t>
  </si>
  <si>
    <t>Hanke David</t>
  </si>
  <si>
    <t>Smola Josef</t>
  </si>
  <si>
    <t>Zátopek Jiří</t>
  </si>
  <si>
    <t>Rýdl Pavel</t>
  </si>
  <si>
    <t>Studénka</t>
  </si>
  <si>
    <t>Procházka Václav</t>
  </si>
  <si>
    <t>Šindelek Daniel</t>
  </si>
  <si>
    <t>KOLICH Rosťa, 64
SAK Ložiska Karviná</t>
  </si>
  <si>
    <t>ŠINDELEK Daniel, 65
ATL FM</t>
  </si>
  <si>
    <t>ZAJÍC Aleš, 69
POBO Opava</t>
  </si>
  <si>
    <t>TRÁVNÍČEK Rostislav, 68
TJ Slezan F-M</t>
  </si>
  <si>
    <t>WALA Petr, 71
BK SAK Ložiska Karviná</t>
  </si>
  <si>
    <t>PISKOŘ Karel, 38
Tichá</t>
  </si>
  <si>
    <t>SMOLA Josef, 51
MK Seitl Ostrava</t>
  </si>
  <si>
    <t>RÝDL Pavel, 67
Studénka</t>
  </si>
  <si>
    <t>SCHÖPF Jan, 79
Otrokovice</t>
  </si>
  <si>
    <t>MARKOVÁ Adéla, 93
TJ Frenštát p. R.</t>
  </si>
  <si>
    <t>PETRÁŠ Michal, 93
SK Hranice</t>
  </si>
  <si>
    <t>POLÁŠEK Tomáš, 84
LBK Kopřivnice</t>
  </si>
  <si>
    <t>KOCIÁN Jan, 77
Ostrava V3T</t>
  </si>
  <si>
    <t>Vrobel Miroslav</t>
  </si>
  <si>
    <t>Harabiš Zbyněk</t>
  </si>
  <si>
    <t>Frenštát p.R.</t>
  </si>
  <si>
    <t>Jelínek Petr</t>
  </si>
  <si>
    <t>Chytil Vladimír</t>
  </si>
  <si>
    <t>Ličman Aleš</t>
  </si>
  <si>
    <t>Schwarz Jiří</t>
  </si>
  <si>
    <t>TJ Frenštát p.R.</t>
  </si>
  <si>
    <t>Vernarský Jaroslav</t>
  </si>
  <si>
    <t>Slezan F-M</t>
  </si>
  <si>
    <t>Kotas Pavel</t>
  </si>
  <si>
    <t>PJR</t>
  </si>
  <si>
    <t>Vaněk Martin</t>
  </si>
  <si>
    <t>Navara Petr</t>
  </si>
  <si>
    <t>Polách Zdeněk</t>
  </si>
  <si>
    <t>Sokol Frenštát p.R.</t>
  </si>
  <si>
    <t>Tomanec Karel</t>
  </si>
  <si>
    <t>Břeský Michal</t>
  </si>
  <si>
    <t>Letní test - 25.6; Frenštát pod Radhoštěm</t>
  </si>
  <si>
    <t>TOMANEC Karel, 58
Frenštát p. R.</t>
  </si>
  <si>
    <t>BŘESKÝ Michal, 65
Frenštát p. R.</t>
  </si>
  <si>
    <t>Letní běh Starým Jičínem - 2.7; Starý Jičín</t>
  </si>
  <si>
    <t>ZÁTOPEK Jiří</t>
  </si>
  <si>
    <t>BIERSKY Jan</t>
  </si>
  <si>
    <t>Pogwizdov</t>
  </si>
  <si>
    <t>BIERSKY Jan, 62
Pogwizdov</t>
  </si>
  <si>
    <t>FOUSEK Jan, 91
MK Seitl Ostrava</t>
  </si>
  <si>
    <t>FRYDRYCH Martin, 83
Baláž Extreme Team</t>
  </si>
  <si>
    <t>MARÁK Jakub, 94
SDH Mniší</t>
  </si>
  <si>
    <t>WITTMANN Edmund, 71
Olomouc</t>
  </si>
  <si>
    <t>VÁCLAVÍK Michal, 76
Pržno</t>
  </si>
  <si>
    <t>REPAŇ Pavel, 73
X-AIR Ostrava</t>
  </si>
  <si>
    <t>NEČAS Marek, 71
Brno</t>
  </si>
  <si>
    <t>Běh Hukvaldskou oborou - 14.8.; Mniší</t>
  </si>
  <si>
    <t>Běh Novojičínským parkem - 28.9..; Nový Jičín</t>
  </si>
  <si>
    <t>STRAKOŠ Jiří</t>
  </si>
  <si>
    <t>BALÁŽ Roman</t>
  </si>
  <si>
    <t>Baláž Extreme Team</t>
  </si>
  <si>
    <t>VINKLÁREK Jiří</t>
  </si>
  <si>
    <t>TJ Rožnov</t>
  </si>
  <si>
    <t>Příbor</t>
  </si>
  <si>
    <t>FARSKÝ Štefan</t>
  </si>
  <si>
    <t>Dom srdca Martin</t>
  </si>
  <si>
    <t>PŘÁDA Dan, 77
Nový Jičín</t>
  </si>
  <si>
    <t>LOBIŠ Petr, 73
Nový Jičín</t>
  </si>
  <si>
    <t>SVOBODOVÁ Jana, 78
Ostrava</t>
  </si>
  <si>
    <t>MAGNŮSKOVÁ Sylvie, 79
MK Seitl Ostrava</t>
  </si>
  <si>
    <t>JANOŠKOVÁ Jitka, 79
Hukvaldy</t>
  </si>
  <si>
    <t>VNKLÁREK Jiří, 61
Rožnov p. R.</t>
  </si>
  <si>
    <t>FARSKÝ Štefan, 46
Dom srdca, Martin</t>
  </si>
  <si>
    <t>Kolich Rosťa</t>
  </si>
  <si>
    <t>SÁK KARVINÁ</t>
  </si>
  <si>
    <t>MK SEITL</t>
  </si>
  <si>
    <t>MK KOPŘIVNICE</t>
  </si>
  <si>
    <t xml:space="preserve">Strakoš Jiří </t>
  </si>
  <si>
    <t xml:space="preserve">TATRA KOPŘIVNICE </t>
  </si>
  <si>
    <t xml:space="preserve">Slowioczek Roman </t>
  </si>
  <si>
    <t>MK SEITL OSTRAVA</t>
  </si>
  <si>
    <t xml:space="preserve">Piskoř Pavel </t>
  </si>
  <si>
    <t>TICHÁ</t>
  </si>
  <si>
    <t xml:space="preserve">Podžorný Ervín </t>
  </si>
  <si>
    <t>ČESKÝ TĚŠÍN</t>
  </si>
  <si>
    <t>Sadílek Martin</t>
  </si>
  <si>
    <t>ZLÍN</t>
  </si>
  <si>
    <t>PEPA TEAM</t>
  </si>
  <si>
    <t xml:space="preserve">Hanke David </t>
  </si>
  <si>
    <t>Vojkůvka Jan</t>
  </si>
  <si>
    <t xml:space="preserve">CHUCHELNA </t>
  </si>
  <si>
    <t xml:space="preserve">MK Seitl Ostrava </t>
  </si>
  <si>
    <t>Šimko Vincent</t>
  </si>
  <si>
    <t xml:space="preserve">LBK KOPŘIVNICE </t>
  </si>
  <si>
    <t>Kolařík Alois</t>
  </si>
  <si>
    <t>Schwaller Radek</t>
  </si>
  <si>
    <t xml:space="preserve">SKŘÍPOV </t>
  </si>
  <si>
    <t xml:space="preserve">Procházka Václav </t>
  </si>
  <si>
    <t>Najdek Bohumír</t>
  </si>
  <si>
    <t>Racing Olešná</t>
  </si>
  <si>
    <t>Jurníček Petr</t>
  </si>
  <si>
    <t xml:space="preserve">MK SEITL OSTRAVA </t>
  </si>
  <si>
    <t>Macků Jaroslav</t>
  </si>
  <si>
    <t>SADÍLEK Martin, 69
Zlín</t>
  </si>
  <si>
    <t>VOJKŮVKA Jan, 68
Chuchelná</t>
  </si>
  <si>
    <t>SCHWALLER Radek, 67
Skřípov</t>
  </si>
  <si>
    <t>JURNÍČEK Petr, 65
MK Seitl Ostrava</t>
  </si>
  <si>
    <t>Podzimní pětka - 8.10. Frenštát p. R.</t>
  </si>
  <si>
    <t>TJ Rožnov p/R</t>
  </si>
  <si>
    <t>DOBEŠ Vlastimil</t>
  </si>
  <si>
    <t>TJ Valašské Meziříčí</t>
  </si>
  <si>
    <t>KOTAS Pavel</t>
  </si>
  <si>
    <t>BAŽANOVSKI Rostislav</t>
  </si>
  <si>
    <t>DOBEŠ Vlastimil, 70
TJ Valašské Meziříčí</t>
  </si>
  <si>
    <t>BURIANOVÁ Marie, 83
Frenštát p. R.</t>
  </si>
  <si>
    <t>OSTRUSZKA Michal, 93
3SA Racing Team</t>
  </si>
  <si>
    <t>OŽANA Lukáš, 97
TOM B9 Havířov</t>
  </si>
  <si>
    <t>Kolem Libotína - 15.10. Libotín</t>
  </si>
  <si>
    <t>10km</t>
  </si>
  <si>
    <t>4,8km</t>
  </si>
  <si>
    <t>6km</t>
  </si>
  <si>
    <t>6,5km</t>
  </si>
  <si>
    <t>57.</t>
  </si>
  <si>
    <t>PAVLÍK Matěj, 99
Galaxy Team Hranice</t>
  </si>
  <si>
    <t>Novojický Kotuč</t>
  </si>
  <si>
    <t>TJ Rožnov p. R.</t>
  </si>
  <si>
    <t>Běh 17. listopadu - Kolem koupaliště - 19.11. Kopřivnice</t>
  </si>
  <si>
    <t xml:space="preserve">LBK </t>
  </si>
  <si>
    <t xml:space="preserve">MK Seitl </t>
  </si>
  <si>
    <t xml:space="preserve">MK </t>
  </si>
  <si>
    <t>Seltenreich Jan</t>
  </si>
  <si>
    <t>Rechtenberg Karel</t>
  </si>
  <si>
    <t>Kolařik Alois</t>
  </si>
  <si>
    <t>TJ Frenštát p. R.</t>
  </si>
  <si>
    <t>Dobeš Vlastimil</t>
  </si>
  <si>
    <t>Fogaš Pavol</t>
  </si>
  <si>
    <t>SELTENREICH Jan,
Studénka</t>
  </si>
  <si>
    <t>FOGAŠ Pavol,
MK Kopřivnice</t>
  </si>
  <si>
    <t>BLUCHOVÁ Kateřina, 83
AK Kroměříž</t>
  </si>
  <si>
    <t>VRZALOVÁ Simona</t>
  </si>
  <si>
    <t>VORÁČKOVÁ Adéla</t>
  </si>
  <si>
    <t>NEPRAŠOVÁ Lucie</t>
  </si>
  <si>
    <t>HUDCOVÁ Lucie, 87
Letovice</t>
  </si>
  <si>
    <t>58.</t>
  </si>
  <si>
    <t>PAPIK Jan, 86
Jistebník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</si>
</sst>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[h]:mm:ss.0"/>
    <numFmt numFmtId="166" formatCode="[$-405]d\.\ mmmm\ yyyy"/>
    <numFmt numFmtId="167" formatCode="mm:ss.0;@"/>
    <numFmt numFmtId="168" formatCode="h:mm:ss;@"/>
    <numFmt numFmtId="169" formatCode="h:mm:ss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50">
    <font>
      <sz val="10"/>
      <name val="Arial CE"/>
      <family val="0"/>
    </font>
    <font>
      <b/>
      <sz val="12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5"/>
      <name val="Arial"/>
      <family val="2"/>
    </font>
    <font>
      <b/>
      <i/>
      <sz val="5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name val="Arial CE"/>
      <family val="0"/>
    </font>
    <font>
      <i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9.5"/>
      <name val="Arial"/>
      <family val="2"/>
    </font>
    <font>
      <b/>
      <i/>
      <sz val="9.5"/>
      <name val="Arial"/>
      <family val="2"/>
    </font>
    <font>
      <sz val="9.5"/>
      <name val="Arial CE"/>
      <family val="0"/>
    </font>
    <font>
      <b/>
      <i/>
      <sz val="9.5"/>
      <name val="Arial CE"/>
      <family val="0"/>
    </font>
    <font>
      <b/>
      <i/>
      <sz val="8"/>
      <name val="Arial"/>
      <family val="2"/>
    </font>
    <font>
      <b/>
      <sz val="8"/>
      <name val="Arial CE"/>
      <family val="0"/>
    </font>
    <font>
      <b/>
      <sz val="10"/>
      <name val="Arial CE"/>
      <family val="0"/>
    </font>
    <font>
      <i/>
      <sz val="7"/>
      <name val="Arial"/>
      <family val="2"/>
    </font>
    <font>
      <i/>
      <sz val="5"/>
      <name val="Arial"/>
      <family val="2"/>
    </font>
    <font>
      <i/>
      <sz val="9.5"/>
      <name val="Arial"/>
      <family val="2"/>
    </font>
    <font>
      <sz val="5"/>
      <name val="Arial CE"/>
      <family val="0"/>
    </font>
    <font>
      <sz val="6"/>
      <name val="Arial CE"/>
      <family val="0"/>
    </font>
    <font>
      <b/>
      <sz val="18"/>
      <name val="Arial CE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thin"/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double">
        <color indexed="10"/>
      </left>
      <right style="thin"/>
      <top>
        <color indexed="63"/>
      </top>
      <bottom style="thin"/>
    </border>
    <border>
      <left style="thin"/>
      <right style="double">
        <color indexed="10"/>
      </right>
      <top style="thin"/>
      <bottom>
        <color indexed="63"/>
      </bottom>
    </border>
    <border>
      <left style="thin"/>
      <right style="double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0" fontId="46" fillId="7" borderId="8" applyNumberFormat="0" applyAlignment="0" applyProtection="0"/>
    <xf numFmtId="0" fontId="47" fillId="19" borderId="8" applyNumberFormat="0" applyAlignment="0" applyProtection="0"/>
    <xf numFmtId="0" fontId="48" fillId="19" borderId="9" applyNumberFormat="0" applyAlignment="0" applyProtection="0"/>
    <xf numFmtId="0" fontId="4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6" fontId="2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3" fillId="17" borderId="11" xfId="0" applyFont="1" applyFill="1" applyBorder="1" applyAlignment="1">
      <alignment horizontal="center" vertical="center"/>
    </xf>
    <xf numFmtId="0" fontId="9" fillId="17" borderId="13" xfId="0" applyFont="1" applyFill="1" applyBorder="1" applyAlignment="1">
      <alignment horizontal="center" vertical="center" textRotation="90" wrapText="1"/>
    </xf>
    <xf numFmtId="0" fontId="20" fillId="17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9" fillId="17" borderId="21" xfId="0" applyFont="1" applyFill="1" applyBorder="1" applyAlignment="1">
      <alignment horizontal="center" vertical="center" textRotation="90" wrapText="1"/>
    </xf>
    <xf numFmtId="0" fontId="22" fillId="17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textRotation="90" wrapText="1"/>
    </xf>
    <xf numFmtId="0" fontId="21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17" borderId="14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13" fillId="0" borderId="0" xfId="0" applyFont="1" applyAlignment="1">
      <alignment/>
    </xf>
    <xf numFmtId="0" fontId="22" fillId="17" borderId="18" xfId="0" applyFont="1" applyFill="1" applyBorder="1" applyAlignment="1">
      <alignment horizontal="center" vertical="center"/>
    </xf>
    <xf numFmtId="0" fontId="20" fillId="17" borderId="18" xfId="0" applyFont="1" applyFill="1" applyBorder="1" applyAlignment="1">
      <alignment horizontal="center" vertical="center"/>
    </xf>
    <xf numFmtId="0" fontId="26" fillId="24" borderId="22" xfId="0" applyFont="1" applyFill="1" applyBorder="1" applyAlignment="1">
      <alignment horizontal="center" vertical="center"/>
    </xf>
    <xf numFmtId="0" fontId="26" fillId="24" borderId="23" xfId="0" applyFont="1" applyFill="1" applyBorder="1" applyAlignment="1">
      <alignment horizontal="center" vertical="center"/>
    </xf>
    <xf numFmtId="0" fontId="27" fillId="24" borderId="24" xfId="0" applyFont="1" applyFill="1" applyBorder="1" applyAlignment="1">
      <alignment horizontal="center" vertical="center" textRotation="90" wrapText="1"/>
    </xf>
    <xf numFmtId="0" fontId="27" fillId="24" borderId="25" xfId="0" applyFont="1" applyFill="1" applyBorder="1" applyAlignment="1">
      <alignment horizontal="center" vertical="center" textRotation="90" wrapText="1"/>
    </xf>
    <xf numFmtId="0" fontId="28" fillId="24" borderId="26" xfId="0" applyFont="1" applyFill="1" applyBorder="1" applyAlignment="1">
      <alignment horizontal="center" vertical="center"/>
    </xf>
    <xf numFmtId="0" fontId="28" fillId="24" borderId="27" xfId="0" applyFont="1" applyFill="1" applyBorder="1" applyAlignment="1">
      <alignment horizontal="center" vertical="center"/>
    </xf>
    <xf numFmtId="0" fontId="23" fillId="24" borderId="28" xfId="0" applyFont="1" applyFill="1" applyBorder="1" applyAlignment="1">
      <alignment horizontal="center" vertical="center" textRotation="90" wrapText="1"/>
    </xf>
    <xf numFmtId="0" fontId="3" fillId="24" borderId="29" xfId="0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0" xfId="0" applyAlignment="1">
      <alignment horizontal="right" indent="1"/>
    </xf>
    <xf numFmtId="0" fontId="0" fillId="4" borderId="0" xfId="0" applyFill="1" applyAlignment="1">
      <alignment horizontal="right" indent="1"/>
    </xf>
    <xf numFmtId="0" fontId="0" fillId="17" borderId="31" xfId="0" applyFill="1" applyBorder="1" applyAlignment="1">
      <alignment wrapText="1"/>
    </xf>
    <xf numFmtId="47" fontId="0" fillId="17" borderId="31" xfId="0" applyNumberFormat="1" applyFill="1" applyBorder="1" applyAlignment="1">
      <alignment horizontal="right" indent="1"/>
    </xf>
    <xf numFmtId="0" fontId="25" fillId="0" borderId="0" xfId="0" applyFont="1" applyAlignment="1">
      <alignment horizontal="right" indent="1"/>
    </xf>
    <xf numFmtId="47" fontId="25" fillId="0" borderId="0" xfId="0" applyNumberFormat="1" applyFont="1" applyAlignment="1">
      <alignment horizontal="right" indent="1"/>
    </xf>
    <xf numFmtId="0" fontId="30" fillId="0" borderId="0" xfId="0" applyFont="1" applyAlignment="1">
      <alignment/>
    </xf>
    <xf numFmtId="164" fontId="0" fillId="0" borderId="0" xfId="0" applyNumberFormat="1" applyAlignment="1">
      <alignment horizontal="right" indent="1"/>
    </xf>
    <xf numFmtId="0" fontId="0" fillId="0" borderId="0" xfId="0" applyNumberFormat="1" applyAlignment="1">
      <alignment horizontal="right" indent="1"/>
    </xf>
    <xf numFmtId="0" fontId="0" fillId="0" borderId="21" xfId="0" applyNumberFormat="1" applyBorder="1" applyAlignment="1">
      <alignment horizontal="right" indent="1"/>
    </xf>
    <xf numFmtId="0" fontId="0" fillId="0" borderId="21" xfId="0" applyBorder="1" applyAlignment="1">
      <alignment/>
    </xf>
    <xf numFmtId="164" fontId="0" fillId="0" borderId="21" xfId="0" applyNumberFormat="1" applyBorder="1" applyAlignment="1">
      <alignment horizontal="right" indent="1"/>
    </xf>
    <xf numFmtId="0" fontId="0" fillId="0" borderId="21" xfId="0" applyBorder="1" applyAlignment="1">
      <alignment horizontal="right" indent="1"/>
    </xf>
    <xf numFmtId="47" fontId="0" fillId="0" borderId="0" xfId="0" applyNumberFormat="1" applyAlignment="1">
      <alignment/>
    </xf>
    <xf numFmtId="47" fontId="0" fillId="0" borderId="21" xfId="0" applyNumberFormat="1" applyBorder="1" applyAlignment="1">
      <alignment/>
    </xf>
    <xf numFmtId="47" fontId="0" fillId="4" borderId="0" xfId="0" applyNumberFormat="1" applyFill="1" applyAlignment="1">
      <alignment horizontal="right" inden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  <xf numFmtId="47" fontId="0" fillId="17" borderId="32" xfId="0" applyNumberFormat="1" applyFill="1" applyBorder="1" applyAlignment="1">
      <alignment horizontal="right" indent="1"/>
    </xf>
    <xf numFmtId="47" fontId="0" fillId="4" borderId="21" xfId="0" applyNumberFormat="1" applyFill="1" applyBorder="1" applyAlignment="1">
      <alignment horizontal="right" indent="1"/>
    </xf>
    <xf numFmtId="47" fontId="25" fillId="0" borderId="21" xfId="0" applyNumberFormat="1" applyFont="1" applyBorder="1" applyAlignment="1">
      <alignment horizontal="right" indent="1"/>
    </xf>
    <xf numFmtId="0" fontId="25" fillId="0" borderId="21" xfId="0" applyFont="1" applyBorder="1" applyAlignment="1">
      <alignment/>
    </xf>
    <xf numFmtId="0" fontId="18" fillId="0" borderId="0" xfId="0" applyFont="1" applyAlignment="1">
      <alignment horizontal="right" inden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47" fontId="18" fillId="17" borderId="31" xfId="0" applyNumberFormat="1" applyFont="1" applyFill="1" applyBorder="1" applyAlignment="1">
      <alignment horizontal="right" indent="1"/>
    </xf>
    <xf numFmtId="47" fontId="18" fillId="4" borderId="0" xfId="0" applyNumberFormat="1" applyFont="1" applyFill="1" applyAlignment="1">
      <alignment horizontal="right" indent="1"/>
    </xf>
    <xf numFmtId="47" fontId="24" fillId="0" borderId="0" xfId="0" applyNumberFormat="1" applyFont="1" applyAlignment="1">
      <alignment horizontal="right" indent="1"/>
    </xf>
    <xf numFmtId="0" fontId="24" fillId="0" borderId="0" xfId="0" applyFont="1" applyAlignment="1">
      <alignment/>
    </xf>
    <xf numFmtId="0" fontId="18" fillId="0" borderId="21" xfId="0" applyFont="1" applyBorder="1" applyAlignment="1">
      <alignment horizontal="right" indent="1"/>
    </xf>
    <xf numFmtId="0" fontId="18" fillId="0" borderId="21" xfId="0" applyFont="1" applyBorder="1" applyAlignment="1">
      <alignment/>
    </xf>
    <xf numFmtId="0" fontId="18" fillId="0" borderId="21" xfId="0" applyFont="1" applyBorder="1" applyAlignment="1">
      <alignment horizontal="center"/>
    </xf>
    <xf numFmtId="0" fontId="18" fillId="0" borderId="21" xfId="0" applyFont="1" applyBorder="1" applyAlignment="1">
      <alignment horizontal="left"/>
    </xf>
    <xf numFmtId="47" fontId="18" fillId="4" borderId="21" xfId="0" applyNumberFormat="1" applyFont="1" applyFill="1" applyBorder="1" applyAlignment="1">
      <alignment horizontal="right" indent="1"/>
    </xf>
    <xf numFmtId="47" fontId="24" fillId="0" borderId="21" xfId="0" applyNumberFormat="1" applyFont="1" applyBorder="1" applyAlignment="1">
      <alignment horizontal="right" indent="1"/>
    </xf>
    <xf numFmtId="0" fontId="18" fillId="17" borderId="33" xfId="0" applyFont="1" applyFill="1" applyBorder="1" applyAlignment="1">
      <alignment horizontal="right" indent="1"/>
    </xf>
    <xf numFmtId="0" fontId="18" fillId="17" borderId="34" xfId="0" applyFont="1" applyFill="1" applyBorder="1" applyAlignment="1">
      <alignment horizontal="right" indent="1"/>
    </xf>
    <xf numFmtId="0" fontId="0" fillId="7" borderId="0" xfId="0" applyFill="1" applyAlignment="1">
      <alignment/>
    </xf>
    <xf numFmtId="0" fontId="25" fillId="7" borderId="0" xfId="0" applyFont="1" applyFill="1" applyBorder="1" applyAlignment="1">
      <alignment/>
    </xf>
    <xf numFmtId="0" fontId="0" fillId="7" borderId="0" xfId="0" applyFill="1" applyAlignment="1">
      <alignment horizontal="right" indent="1"/>
    </xf>
    <xf numFmtId="0" fontId="25" fillId="7" borderId="0" xfId="0" applyFont="1" applyFill="1" applyAlignment="1">
      <alignment horizontal="right" indent="1"/>
    </xf>
    <xf numFmtId="0" fontId="25" fillId="7" borderId="0" xfId="0" applyFont="1" applyFill="1" applyAlignment="1">
      <alignment/>
    </xf>
    <xf numFmtId="47" fontId="0" fillId="4" borderId="0" xfId="0" applyNumberFormat="1" applyFill="1" applyBorder="1" applyAlignment="1">
      <alignment horizontal="right" indent="1"/>
    </xf>
    <xf numFmtId="47" fontId="0" fillId="17" borderId="33" xfId="0" applyNumberFormat="1" applyFill="1" applyBorder="1" applyAlignment="1">
      <alignment horizontal="right" indent="1"/>
    </xf>
    <xf numFmtId="0" fontId="0" fillId="0" borderId="0" xfId="0" applyFill="1" applyAlignment="1">
      <alignment/>
    </xf>
    <xf numFmtId="0" fontId="0" fillId="0" borderId="21" xfId="0" applyFill="1" applyBorder="1" applyAlignment="1">
      <alignment/>
    </xf>
    <xf numFmtId="47" fontId="25" fillId="0" borderId="0" xfId="0" applyNumberFormat="1" applyFont="1" applyAlignment="1">
      <alignment/>
    </xf>
    <xf numFmtId="47" fontId="25" fillId="0" borderId="21" xfId="0" applyNumberFormat="1" applyFont="1" applyBorder="1" applyAlignment="1">
      <alignment/>
    </xf>
    <xf numFmtId="0" fontId="32" fillId="0" borderId="0" xfId="0" applyFont="1" applyFill="1" applyAlignment="1">
      <alignment/>
    </xf>
    <xf numFmtId="47" fontId="0" fillId="0" borderId="0" xfId="0" applyNumberFormat="1" applyAlignment="1">
      <alignment horizontal="right" indent="1"/>
    </xf>
    <xf numFmtId="0" fontId="0" fillId="0" borderId="0" xfId="0" applyAlignment="1">
      <alignment horizontal="right"/>
    </xf>
    <xf numFmtId="47" fontId="0" fillId="0" borderId="21" xfId="0" applyNumberFormat="1" applyBorder="1" applyAlignment="1">
      <alignment horizontal="right" indent="1"/>
    </xf>
    <xf numFmtId="0" fontId="0" fillId="0" borderId="21" xfId="0" applyBorder="1" applyAlignment="1">
      <alignment horizontal="right"/>
    </xf>
    <xf numFmtId="0" fontId="0" fillId="0" borderId="0" xfId="0" applyBorder="1" applyAlignment="1">
      <alignment horizontal="right" indent="1"/>
    </xf>
    <xf numFmtId="0" fontId="10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 indent="1"/>
    </xf>
    <xf numFmtId="0" fontId="0" fillId="0" borderId="21" xfId="0" applyBorder="1" applyAlignment="1">
      <alignment horizontal="left" indent="1"/>
    </xf>
    <xf numFmtId="16" fontId="29" fillId="0" borderId="0" xfId="0" applyNumberFormat="1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9" fillId="0" borderId="13" xfId="0" applyFont="1" applyBorder="1" applyAlignment="1" applyProtection="1">
      <alignment horizontal="center" vertical="center" textRotation="90" wrapText="1"/>
      <protection hidden="1"/>
    </xf>
    <xf numFmtId="0" fontId="18" fillId="0" borderId="35" xfId="0" applyFont="1" applyBorder="1" applyAlignment="1" applyProtection="1">
      <alignment horizontal="center"/>
      <protection hidden="1"/>
    </xf>
    <xf numFmtId="0" fontId="16" fillId="0" borderId="36" xfId="0" applyFont="1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right"/>
      <protection hidden="1"/>
    </xf>
    <xf numFmtId="0" fontId="25" fillId="0" borderId="0" xfId="0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" fontId="29" fillId="0" borderId="0" xfId="0" applyNumberFormat="1" applyFont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0" fillId="0" borderId="15" xfId="0" applyFill="1" applyBorder="1" applyAlignment="1">
      <alignment/>
    </xf>
    <xf numFmtId="0" fontId="18" fillId="0" borderId="0" xfId="0" applyFont="1" applyAlignment="1" applyProtection="1">
      <alignment horizontal="right" textRotation="90"/>
      <protection hidden="1"/>
    </xf>
    <xf numFmtId="0" fontId="24" fillId="0" borderId="0" xfId="0" applyFont="1" applyAlignment="1" applyProtection="1">
      <alignment horizontal="center" textRotation="90"/>
      <protection hidden="1"/>
    </xf>
    <xf numFmtId="0" fontId="17" fillId="17" borderId="37" xfId="0" applyFont="1" applyFill="1" applyBorder="1" applyAlignment="1" applyProtection="1">
      <alignment horizontal="center" vertical="center" textRotation="90" wrapText="1"/>
      <protection hidden="1"/>
    </xf>
    <xf numFmtId="0" fontId="17" fillId="17" borderId="38" xfId="0" applyFont="1" applyFill="1" applyBorder="1" applyAlignment="1" applyProtection="1">
      <alignment horizontal="center" vertical="center" textRotation="90" wrapText="1"/>
      <protection hidden="1"/>
    </xf>
    <xf numFmtId="0" fontId="16" fillId="4" borderId="39" xfId="0" applyFont="1" applyFill="1" applyBorder="1" applyAlignment="1" applyProtection="1">
      <alignment horizontal="center" vertical="center" textRotation="90" wrapText="1"/>
      <protection hidden="1"/>
    </xf>
    <xf numFmtId="0" fontId="16" fillId="4" borderId="40" xfId="0" applyFont="1" applyFill="1" applyBorder="1" applyAlignment="1" applyProtection="1">
      <alignment horizontal="center" vertical="center" textRotation="90" wrapText="1"/>
      <protection hidden="1"/>
    </xf>
    <xf numFmtId="0" fontId="31" fillId="25" borderId="0" xfId="0" applyFont="1" applyFill="1" applyAlignment="1">
      <alignment horizontal="center"/>
    </xf>
    <xf numFmtId="0" fontId="32" fillId="7" borderId="41" xfId="0" applyFont="1" applyFill="1" applyBorder="1" applyAlignment="1">
      <alignment horizontal="center"/>
    </xf>
    <xf numFmtId="0" fontId="32" fillId="7" borderId="0" xfId="0" applyFont="1" applyFill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43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F60"/>
  <sheetViews>
    <sheetView tabSelected="1" zoomScale="120" zoomScaleNormal="120" zoomScalePageLayoutView="0" workbookViewId="0" topLeftCell="A1">
      <selection activeCell="O5" sqref="O5"/>
    </sheetView>
  </sheetViews>
  <sheetFormatPr defaultColWidth="9.00390625" defaultRowHeight="12.75"/>
  <cols>
    <col min="1" max="1" width="4.75390625" style="0" customWidth="1"/>
    <col min="2" max="2" width="20.75390625" style="0" customWidth="1"/>
    <col min="3" max="3" width="5.75390625" style="12" customWidth="1"/>
    <col min="4" max="5" width="5.75390625" style="43" customWidth="1"/>
    <col min="6" max="6" width="5.75390625" style="23" customWidth="1"/>
    <col min="7" max="7" width="5.75390625" style="13" customWidth="1"/>
    <col min="8" max="8" width="5.75390625" style="40" customWidth="1"/>
    <col min="9" max="9" width="5.75390625" style="11" customWidth="1"/>
    <col min="10" max="10" width="5.75390625" style="22" customWidth="1"/>
    <col min="11" max="11" width="5.75390625" style="11" customWidth="1"/>
    <col min="12" max="12" width="5.75390625" style="36" customWidth="1"/>
    <col min="13" max="13" width="5.75390625" style="10" customWidth="1"/>
    <col min="14" max="14" width="5.75390625" style="11" customWidth="1"/>
    <col min="15" max="15" width="5.75390625" style="36" customWidth="1"/>
    <col min="16" max="16" width="6.75390625" style="124" customWidth="1"/>
    <col min="17" max="17" width="6.75390625" style="125" customWidth="1"/>
    <col min="18" max="18" width="4.625" style="120" customWidth="1"/>
    <col min="19" max="19" width="4.875" style="121" hidden="1" customWidth="1"/>
    <col min="20" max="31" width="3.75390625" style="116" hidden="1" customWidth="1"/>
    <col min="32" max="32" width="9.125" style="116" customWidth="1"/>
  </cols>
  <sheetData>
    <row r="1" spans="1:31" ht="15.75" customHeight="1">
      <c r="A1" s="1"/>
      <c r="B1" s="21" t="s">
        <v>0</v>
      </c>
      <c r="C1" s="4" t="s">
        <v>153</v>
      </c>
      <c r="D1" s="46" t="s">
        <v>154</v>
      </c>
      <c r="E1" s="47" t="s">
        <v>155</v>
      </c>
      <c r="F1" s="53"/>
      <c r="G1" s="41" t="s">
        <v>157</v>
      </c>
      <c r="H1" s="35" t="s">
        <v>158</v>
      </c>
      <c r="I1" s="3" t="s">
        <v>159</v>
      </c>
      <c r="J1" s="27" t="s">
        <v>134</v>
      </c>
      <c r="K1" s="3" t="s">
        <v>93</v>
      </c>
      <c r="L1" s="27" t="s">
        <v>95</v>
      </c>
      <c r="M1" s="3" t="s">
        <v>97</v>
      </c>
      <c r="N1" s="27" t="s">
        <v>148</v>
      </c>
      <c r="O1" s="37" t="s">
        <v>150</v>
      </c>
      <c r="P1" s="129" t="s">
        <v>2</v>
      </c>
      <c r="Q1" s="131" t="s">
        <v>3</v>
      </c>
      <c r="R1" s="127" t="s">
        <v>144</v>
      </c>
      <c r="S1" s="128" t="s">
        <v>169</v>
      </c>
      <c r="T1" s="114" t="str">
        <f aca="true" t="shared" si="0" ref="T1:V2">C1</f>
        <v>3.4.</v>
      </c>
      <c r="U1" s="114" t="str">
        <f t="shared" si="0"/>
        <v>8.4.</v>
      </c>
      <c r="V1" s="114" t="str">
        <f t="shared" si="0"/>
        <v>4.5.</v>
      </c>
      <c r="W1" s="115" t="str">
        <f aca="true" t="shared" si="1" ref="W1:AE2">G1</f>
        <v>17.5.</v>
      </c>
      <c r="X1" s="115" t="str">
        <f t="shared" si="1"/>
        <v>21.5.</v>
      </c>
      <c r="Y1" s="115" t="str">
        <f t="shared" si="1"/>
        <v>25.6.</v>
      </c>
      <c r="Z1" s="115" t="str">
        <f t="shared" si="1"/>
        <v>10.7.</v>
      </c>
      <c r="AA1" s="115" t="str">
        <f t="shared" si="1"/>
        <v>14.8.</v>
      </c>
      <c r="AB1" s="115" t="str">
        <f t="shared" si="1"/>
        <v>28.9.</v>
      </c>
      <c r="AC1" s="115" t="str">
        <f t="shared" si="1"/>
        <v>9.10.</v>
      </c>
      <c r="AD1" s="115" t="str">
        <f t="shared" si="1"/>
        <v>23.10.</v>
      </c>
      <c r="AE1" s="115" t="str">
        <f t="shared" si="1"/>
        <v>13.11.</v>
      </c>
    </row>
    <row r="2" spans="1:31" ht="71.25" customHeight="1">
      <c r="A2" s="5"/>
      <c r="B2" s="17" t="s">
        <v>64</v>
      </c>
      <c r="C2" s="7" t="s">
        <v>151</v>
      </c>
      <c r="D2" s="48" t="s">
        <v>152</v>
      </c>
      <c r="E2" s="49" t="s">
        <v>156</v>
      </c>
      <c r="F2" s="52" t="s">
        <v>170</v>
      </c>
      <c r="G2" s="32" t="s">
        <v>160</v>
      </c>
      <c r="H2" s="6" t="s">
        <v>161</v>
      </c>
      <c r="I2" s="6" t="s">
        <v>162</v>
      </c>
      <c r="J2" s="28" t="s">
        <v>163</v>
      </c>
      <c r="K2" s="6" t="s">
        <v>164</v>
      </c>
      <c r="L2" s="28" t="s">
        <v>165</v>
      </c>
      <c r="M2" s="7" t="s">
        <v>166</v>
      </c>
      <c r="N2" s="28" t="s">
        <v>167</v>
      </c>
      <c r="O2" s="38" t="s">
        <v>168</v>
      </c>
      <c r="P2" s="130"/>
      <c r="Q2" s="132"/>
      <c r="R2" s="127"/>
      <c r="S2" s="128"/>
      <c r="T2" s="117" t="str">
        <f t="shared" si="0"/>
        <v>1.
Frenštát
Běh Papratnou</v>
      </c>
      <c r="U2" s="117" t="str">
        <f t="shared" si="0"/>
        <v>2.
Běh do vrchu 
Kopřivnice</v>
      </c>
      <c r="V2" s="117" t="str">
        <f t="shared" si="0"/>
        <v>3.
Rozhledna</v>
      </c>
      <c r="W2" s="117" t="str">
        <f t="shared" si="1"/>
        <v>4.
Zátopkova
pětka</v>
      </c>
      <c r="X2" s="117" t="str">
        <f t="shared" si="1"/>
        <v>5.
Štramberská desítka</v>
      </c>
      <c r="Y2" s="117" t="str">
        <f t="shared" si="1"/>
        <v>6.
Letní test
Frenštát p.R.</v>
      </c>
      <c r="Z2" s="117" t="str">
        <f t="shared" si="1"/>
        <v>7.
Letní běh
Starým Jičínem</v>
      </c>
      <c r="AA2" s="117" t="str">
        <f t="shared" si="1"/>
        <v>8.
Běh Hukvaldskou
oborou</v>
      </c>
      <c r="AB2" s="117" t="str">
        <f t="shared" si="1"/>
        <v>9.
Běh Novojičínskym parkem</v>
      </c>
      <c r="AC2" s="117" t="str">
        <f t="shared" si="1"/>
        <v>10.
Podzimní pětka
Frenštát p. R.</v>
      </c>
      <c r="AD2" s="117" t="str">
        <f t="shared" si="1"/>
        <v>11.
Kolem Libotína</v>
      </c>
      <c r="AE2" s="117" t="str">
        <f t="shared" si="1"/>
        <v>12.
Kolem koupaliště</v>
      </c>
    </row>
    <row r="3" spans="1:32" ht="19.5">
      <c r="A3" s="8" t="s">
        <v>4</v>
      </c>
      <c r="B3" s="19" t="s">
        <v>128</v>
      </c>
      <c r="C3" s="25">
        <v>18</v>
      </c>
      <c r="D3" s="50">
        <v>25</v>
      </c>
      <c r="E3" s="51">
        <v>25</v>
      </c>
      <c r="F3" s="54">
        <f>'Bonus - "V"'!K3</f>
        <v>30</v>
      </c>
      <c r="G3" s="44"/>
      <c r="H3" s="39"/>
      <c r="I3" s="26"/>
      <c r="J3" s="33">
        <v>50</v>
      </c>
      <c r="K3" s="26">
        <v>20</v>
      </c>
      <c r="L3" s="33">
        <v>50</v>
      </c>
      <c r="M3" s="26">
        <v>25</v>
      </c>
      <c r="N3" s="33">
        <v>50</v>
      </c>
      <c r="O3" s="39">
        <v>25</v>
      </c>
      <c r="P3" s="118">
        <f aca="true" t="shared" si="2" ref="P3:P34">SUM(C3:O3)</f>
        <v>318</v>
      </c>
      <c r="Q3" s="119">
        <f aca="true" t="shared" si="3" ref="Q3:Q34">IF(R3&gt;=4,S3,"DQ")</f>
        <v>318</v>
      </c>
      <c r="R3" s="120">
        <f aca="true" t="shared" si="4" ref="R3:R34">COUNT(C3:E3,G3:O3)</f>
        <v>9</v>
      </c>
      <c r="S3" s="121">
        <f aca="true" t="shared" si="5" ref="S3:S34">IF(R3&lt;=10,P3,IF(R3&gt;10,P3-(SMALL(T3:AE3,1)+SMALL(T3:AE3,2))))</f>
        <v>318</v>
      </c>
      <c r="T3" s="122">
        <f aca="true" t="shared" si="6" ref="T3:T34">C3</f>
        <v>18</v>
      </c>
      <c r="U3" s="122">
        <f aca="true" t="shared" si="7" ref="U3:U34">D3</f>
        <v>25</v>
      </c>
      <c r="V3" s="122">
        <f aca="true" t="shared" si="8" ref="V3:V34">E3</f>
        <v>25</v>
      </c>
      <c r="W3" s="122">
        <f aca="true" t="shared" si="9" ref="W3:W34">G3</f>
        <v>0</v>
      </c>
      <c r="X3" s="122">
        <f aca="true" t="shared" si="10" ref="X3:X34">H3</f>
        <v>0</v>
      </c>
      <c r="Y3" s="122">
        <f aca="true" t="shared" si="11" ref="Y3:Y34">I3</f>
        <v>0</v>
      </c>
      <c r="Z3" s="122">
        <f aca="true" t="shared" si="12" ref="Z3:Z34">J3</f>
        <v>50</v>
      </c>
      <c r="AA3" s="122">
        <f aca="true" t="shared" si="13" ref="AA3:AA34">K3</f>
        <v>20</v>
      </c>
      <c r="AB3" s="122">
        <f aca="true" t="shared" si="14" ref="AB3:AB34">L3</f>
        <v>50</v>
      </c>
      <c r="AC3" s="122">
        <f aca="true" t="shared" si="15" ref="AC3:AC34">M3</f>
        <v>25</v>
      </c>
      <c r="AD3" s="122">
        <f aca="true" t="shared" si="16" ref="AD3:AD34">N3</f>
        <v>50</v>
      </c>
      <c r="AE3" s="122">
        <f aca="true" t="shared" si="17" ref="AE3:AE34">O3</f>
        <v>25</v>
      </c>
      <c r="AF3" s="123" t="str">
        <f aca="true" t="shared" si="18" ref="AF3:AF34">IF(R3&lt;4,"nesplňuje min. počet 4 závodůl","ok")</f>
        <v>ok</v>
      </c>
    </row>
    <row r="4" spans="1:32" ht="19.5">
      <c r="A4" s="8" t="s">
        <v>5</v>
      </c>
      <c r="B4" s="19" t="s">
        <v>80</v>
      </c>
      <c r="C4" s="25">
        <v>17</v>
      </c>
      <c r="D4" s="50">
        <v>16</v>
      </c>
      <c r="E4" s="51">
        <v>20</v>
      </c>
      <c r="F4" s="54">
        <f>'Bonus - "V"'!K4</f>
        <v>25</v>
      </c>
      <c r="G4" s="44">
        <v>40</v>
      </c>
      <c r="H4" s="39">
        <v>16</v>
      </c>
      <c r="I4" s="26">
        <v>25</v>
      </c>
      <c r="J4" s="33">
        <v>32</v>
      </c>
      <c r="K4" s="26">
        <v>18</v>
      </c>
      <c r="L4" s="33">
        <v>40</v>
      </c>
      <c r="M4" s="26">
        <v>17</v>
      </c>
      <c r="N4" s="33">
        <v>36</v>
      </c>
      <c r="O4" s="39">
        <v>18</v>
      </c>
      <c r="P4" s="118">
        <f t="shared" si="2"/>
        <v>320</v>
      </c>
      <c r="Q4" s="119">
        <f t="shared" si="3"/>
        <v>288</v>
      </c>
      <c r="R4" s="120">
        <f t="shared" si="4"/>
        <v>12</v>
      </c>
      <c r="S4" s="121">
        <f t="shared" si="5"/>
        <v>288</v>
      </c>
      <c r="T4" s="122">
        <f t="shared" si="6"/>
        <v>17</v>
      </c>
      <c r="U4" s="122">
        <f t="shared" si="7"/>
        <v>16</v>
      </c>
      <c r="V4" s="122">
        <f t="shared" si="8"/>
        <v>20</v>
      </c>
      <c r="W4" s="122">
        <f t="shared" si="9"/>
        <v>40</v>
      </c>
      <c r="X4" s="122">
        <f t="shared" si="10"/>
        <v>16</v>
      </c>
      <c r="Y4" s="122">
        <f t="shared" si="11"/>
        <v>25</v>
      </c>
      <c r="Z4" s="122">
        <f t="shared" si="12"/>
        <v>32</v>
      </c>
      <c r="AA4" s="122">
        <f t="shared" si="13"/>
        <v>18</v>
      </c>
      <c r="AB4" s="122">
        <f t="shared" si="14"/>
        <v>40</v>
      </c>
      <c r="AC4" s="122">
        <f t="shared" si="15"/>
        <v>17</v>
      </c>
      <c r="AD4" s="122">
        <f t="shared" si="16"/>
        <v>36</v>
      </c>
      <c r="AE4" s="122">
        <f t="shared" si="17"/>
        <v>18</v>
      </c>
      <c r="AF4" s="123" t="str">
        <f t="shared" si="18"/>
        <v>ok</v>
      </c>
    </row>
    <row r="5" spans="1:32" ht="19.5">
      <c r="A5" s="8" t="s">
        <v>6</v>
      </c>
      <c r="B5" s="19" t="s">
        <v>296</v>
      </c>
      <c r="C5" s="26">
        <v>13</v>
      </c>
      <c r="D5" s="50">
        <v>13</v>
      </c>
      <c r="E5" s="51">
        <v>17</v>
      </c>
      <c r="F5" s="54">
        <f>'Bonus - "V"'!K6</f>
        <v>15</v>
      </c>
      <c r="G5" s="44">
        <v>50</v>
      </c>
      <c r="H5" s="39">
        <v>11</v>
      </c>
      <c r="I5" s="26">
        <v>20</v>
      </c>
      <c r="J5" s="33">
        <v>28</v>
      </c>
      <c r="K5" s="26"/>
      <c r="L5" s="33">
        <v>36</v>
      </c>
      <c r="M5" s="26">
        <v>16</v>
      </c>
      <c r="N5" s="33"/>
      <c r="O5" s="39"/>
      <c r="P5" s="118">
        <f t="shared" si="2"/>
        <v>219</v>
      </c>
      <c r="Q5" s="119">
        <f t="shared" si="3"/>
        <v>219</v>
      </c>
      <c r="R5" s="120">
        <f t="shared" si="4"/>
        <v>9</v>
      </c>
      <c r="S5" s="121">
        <f t="shared" si="5"/>
        <v>219</v>
      </c>
      <c r="T5" s="122">
        <f t="shared" si="6"/>
        <v>13</v>
      </c>
      <c r="U5" s="122">
        <f t="shared" si="7"/>
        <v>13</v>
      </c>
      <c r="V5" s="122">
        <f t="shared" si="8"/>
        <v>17</v>
      </c>
      <c r="W5" s="122">
        <f t="shared" si="9"/>
        <v>50</v>
      </c>
      <c r="X5" s="122">
        <f t="shared" si="10"/>
        <v>11</v>
      </c>
      <c r="Y5" s="122">
        <f t="shared" si="11"/>
        <v>20</v>
      </c>
      <c r="Z5" s="122">
        <f t="shared" si="12"/>
        <v>28</v>
      </c>
      <c r="AA5" s="122">
        <f t="shared" si="13"/>
        <v>0</v>
      </c>
      <c r="AB5" s="122">
        <f t="shared" si="14"/>
        <v>36</v>
      </c>
      <c r="AC5" s="122">
        <f t="shared" si="15"/>
        <v>16</v>
      </c>
      <c r="AD5" s="122">
        <f t="shared" si="16"/>
        <v>0</v>
      </c>
      <c r="AE5" s="122">
        <f t="shared" si="17"/>
        <v>0</v>
      </c>
      <c r="AF5" s="123" t="str">
        <f t="shared" si="18"/>
        <v>ok</v>
      </c>
    </row>
    <row r="6" spans="1:32" ht="19.5">
      <c r="A6" s="8" t="s">
        <v>7</v>
      </c>
      <c r="B6" s="19" t="s">
        <v>103</v>
      </c>
      <c r="C6" s="25">
        <v>7</v>
      </c>
      <c r="D6" s="50">
        <v>10</v>
      </c>
      <c r="E6" s="51">
        <v>15</v>
      </c>
      <c r="F6" s="54">
        <f>'Bonus - "V"'!K7</f>
        <v>12</v>
      </c>
      <c r="G6" s="44">
        <v>30</v>
      </c>
      <c r="H6" s="39"/>
      <c r="I6" s="26">
        <v>14</v>
      </c>
      <c r="J6" s="33">
        <v>24</v>
      </c>
      <c r="K6" s="26">
        <v>2</v>
      </c>
      <c r="L6" s="33">
        <v>32</v>
      </c>
      <c r="M6" s="26">
        <v>11</v>
      </c>
      <c r="N6" s="33"/>
      <c r="O6" s="39">
        <v>17</v>
      </c>
      <c r="P6" s="118">
        <f t="shared" si="2"/>
        <v>174</v>
      </c>
      <c r="Q6" s="119">
        <f t="shared" si="3"/>
        <v>174</v>
      </c>
      <c r="R6" s="120">
        <f t="shared" si="4"/>
        <v>10</v>
      </c>
      <c r="S6" s="121">
        <f t="shared" si="5"/>
        <v>174</v>
      </c>
      <c r="T6" s="122">
        <f t="shared" si="6"/>
        <v>7</v>
      </c>
      <c r="U6" s="122">
        <f t="shared" si="7"/>
        <v>10</v>
      </c>
      <c r="V6" s="122">
        <f t="shared" si="8"/>
        <v>15</v>
      </c>
      <c r="W6" s="122">
        <f t="shared" si="9"/>
        <v>30</v>
      </c>
      <c r="X6" s="122">
        <f t="shared" si="10"/>
        <v>0</v>
      </c>
      <c r="Y6" s="122">
        <f t="shared" si="11"/>
        <v>14</v>
      </c>
      <c r="Z6" s="122">
        <f t="shared" si="12"/>
        <v>24</v>
      </c>
      <c r="AA6" s="122">
        <f t="shared" si="13"/>
        <v>2</v>
      </c>
      <c r="AB6" s="122">
        <f t="shared" si="14"/>
        <v>32</v>
      </c>
      <c r="AC6" s="122">
        <f t="shared" si="15"/>
        <v>11</v>
      </c>
      <c r="AD6" s="122">
        <f t="shared" si="16"/>
        <v>0</v>
      </c>
      <c r="AE6" s="122">
        <f t="shared" si="17"/>
        <v>17</v>
      </c>
      <c r="AF6" s="123" t="str">
        <f t="shared" si="18"/>
        <v>ok</v>
      </c>
    </row>
    <row r="7" spans="1:32" ht="19.5">
      <c r="A7" s="8" t="s">
        <v>8</v>
      </c>
      <c r="B7" s="19" t="s">
        <v>70</v>
      </c>
      <c r="C7" s="26">
        <v>8</v>
      </c>
      <c r="D7" s="50"/>
      <c r="E7" s="51"/>
      <c r="F7" s="54"/>
      <c r="G7" s="44">
        <v>36</v>
      </c>
      <c r="H7" s="39">
        <v>8</v>
      </c>
      <c r="I7" s="26">
        <v>16</v>
      </c>
      <c r="J7" s="33"/>
      <c r="K7" s="26">
        <v>11</v>
      </c>
      <c r="L7" s="33"/>
      <c r="M7" s="26">
        <v>9</v>
      </c>
      <c r="N7" s="33"/>
      <c r="O7" s="39">
        <v>15</v>
      </c>
      <c r="P7" s="118">
        <f t="shared" si="2"/>
        <v>103</v>
      </c>
      <c r="Q7" s="119">
        <f t="shared" si="3"/>
        <v>103</v>
      </c>
      <c r="R7" s="120">
        <f t="shared" si="4"/>
        <v>7</v>
      </c>
      <c r="S7" s="121">
        <f t="shared" si="5"/>
        <v>103</v>
      </c>
      <c r="T7" s="122">
        <f t="shared" si="6"/>
        <v>8</v>
      </c>
      <c r="U7" s="122">
        <f t="shared" si="7"/>
        <v>0</v>
      </c>
      <c r="V7" s="122">
        <f t="shared" si="8"/>
        <v>0</v>
      </c>
      <c r="W7" s="122">
        <f t="shared" si="9"/>
        <v>36</v>
      </c>
      <c r="X7" s="122">
        <f t="shared" si="10"/>
        <v>8</v>
      </c>
      <c r="Y7" s="122">
        <f t="shared" si="11"/>
        <v>16</v>
      </c>
      <c r="Z7" s="122">
        <f t="shared" si="12"/>
        <v>0</v>
      </c>
      <c r="AA7" s="122">
        <f t="shared" si="13"/>
        <v>11</v>
      </c>
      <c r="AB7" s="122">
        <f t="shared" si="14"/>
        <v>0</v>
      </c>
      <c r="AC7" s="122">
        <f t="shared" si="15"/>
        <v>9</v>
      </c>
      <c r="AD7" s="122">
        <f t="shared" si="16"/>
        <v>0</v>
      </c>
      <c r="AE7" s="122">
        <f t="shared" si="17"/>
        <v>15</v>
      </c>
      <c r="AF7" s="123" t="str">
        <f t="shared" si="18"/>
        <v>ok</v>
      </c>
    </row>
    <row r="8" spans="1:32" ht="19.5">
      <c r="A8" s="8" t="s">
        <v>9</v>
      </c>
      <c r="B8" s="19" t="s">
        <v>130</v>
      </c>
      <c r="C8" s="25">
        <v>25</v>
      </c>
      <c r="D8" s="50"/>
      <c r="E8" s="51"/>
      <c r="F8" s="54"/>
      <c r="G8" s="44"/>
      <c r="H8" s="39">
        <v>20</v>
      </c>
      <c r="I8" s="26"/>
      <c r="J8" s="33"/>
      <c r="K8" s="26">
        <v>25</v>
      </c>
      <c r="L8" s="33"/>
      <c r="M8" s="26">
        <v>20</v>
      </c>
      <c r="N8" s="33"/>
      <c r="O8" s="39"/>
      <c r="P8" s="118">
        <f t="shared" si="2"/>
        <v>90</v>
      </c>
      <c r="Q8" s="119">
        <f t="shared" si="3"/>
        <v>90</v>
      </c>
      <c r="R8" s="120">
        <f t="shared" si="4"/>
        <v>4</v>
      </c>
      <c r="S8" s="121">
        <f t="shared" si="5"/>
        <v>90</v>
      </c>
      <c r="T8" s="122">
        <f t="shared" si="6"/>
        <v>25</v>
      </c>
      <c r="U8" s="122">
        <f t="shared" si="7"/>
        <v>0</v>
      </c>
      <c r="V8" s="122">
        <f t="shared" si="8"/>
        <v>0</v>
      </c>
      <c r="W8" s="122">
        <f t="shared" si="9"/>
        <v>0</v>
      </c>
      <c r="X8" s="122">
        <f t="shared" si="10"/>
        <v>20</v>
      </c>
      <c r="Y8" s="122">
        <f t="shared" si="11"/>
        <v>0</v>
      </c>
      <c r="Z8" s="122">
        <f t="shared" si="12"/>
        <v>0</v>
      </c>
      <c r="AA8" s="122">
        <f t="shared" si="13"/>
        <v>25</v>
      </c>
      <c r="AB8" s="122">
        <f t="shared" si="14"/>
        <v>0</v>
      </c>
      <c r="AC8" s="122">
        <f t="shared" si="15"/>
        <v>20</v>
      </c>
      <c r="AD8" s="122">
        <f t="shared" si="16"/>
        <v>0</v>
      </c>
      <c r="AE8" s="122">
        <f t="shared" si="17"/>
        <v>0</v>
      </c>
      <c r="AF8" s="123" t="str">
        <f t="shared" si="18"/>
        <v>ok</v>
      </c>
    </row>
    <row r="9" spans="1:32" ht="19.5">
      <c r="A9" s="8" t="s">
        <v>10</v>
      </c>
      <c r="B9" s="19" t="s">
        <v>96</v>
      </c>
      <c r="C9" s="25"/>
      <c r="D9" s="50"/>
      <c r="E9" s="51">
        <v>14</v>
      </c>
      <c r="F9" s="54"/>
      <c r="G9" s="44">
        <v>32</v>
      </c>
      <c r="H9" s="39">
        <v>7</v>
      </c>
      <c r="I9" s="26"/>
      <c r="J9" s="33"/>
      <c r="K9" s="26"/>
      <c r="L9" s="33"/>
      <c r="M9" s="26"/>
      <c r="N9" s="33">
        <v>34</v>
      </c>
      <c r="O9" s="39"/>
      <c r="P9" s="118">
        <f t="shared" si="2"/>
        <v>87</v>
      </c>
      <c r="Q9" s="119">
        <f t="shared" si="3"/>
        <v>87</v>
      </c>
      <c r="R9" s="120">
        <f t="shared" si="4"/>
        <v>4</v>
      </c>
      <c r="S9" s="121">
        <f t="shared" si="5"/>
        <v>87</v>
      </c>
      <c r="T9" s="122">
        <f t="shared" si="6"/>
        <v>0</v>
      </c>
      <c r="U9" s="122">
        <f t="shared" si="7"/>
        <v>0</v>
      </c>
      <c r="V9" s="122">
        <f t="shared" si="8"/>
        <v>14</v>
      </c>
      <c r="W9" s="122">
        <f t="shared" si="9"/>
        <v>32</v>
      </c>
      <c r="X9" s="122">
        <f t="shared" si="10"/>
        <v>7</v>
      </c>
      <c r="Y9" s="122">
        <f t="shared" si="11"/>
        <v>0</v>
      </c>
      <c r="Z9" s="122">
        <f t="shared" si="12"/>
        <v>0</v>
      </c>
      <c r="AA9" s="122">
        <f t="shared" si="13"/>
        <v>0</v>
      </c>
      <c r="AB9" s="122">
        <f t="shared" si="14"/>
        <v>0</v>
      </c>
      <c r="AC9" s="122">
        <f t="shared" si="15"/>
        <v>0</v>
      </c>
      <c r="AD9" s="122">
        <f t="shared" si="16"/>
        <v>34</v>
      </c>
      <c r="AE9" s="122">
        <f t="shared" si="17"/>
        <v>0</v>
      </c>
      <c r="AF9" s="123" t="str">
        <f t="shared" si="18"/>
        <v>ok</v>
      </c>
    </row>
    <row r="10" spans="1:32" ht="19.5">
      <c r="A10" s="8" t="s">
        <v>11</v>
      </c>
      <c r="B10" s="19" t="s">
        <v>133</v>
      </c>
      <c r="C10" s="26">
        <v>9</v>
      </c>
      <c r="D10" s="50">
        <v>15</v>
      </c>
      <c r="E10" s="51"/>
      <c r="F10" s="54"/>
      <c r="G10" s="44"/>
      <c r="H10" s="39">
        <v>14</v>
      </c>
      <c r="I10" s="26"/>
      <c r="J10" s="33"/>
      <c r="K10" s="26"/>
      <c r="L10" s="33">
        <v>34</v>
      </c>
      <c r="M10" s="26"/>
      <c r="N10" s="33"/>
      <c r="O10" s="39"/>
      <c r="P10" s="118">
        <f t="shared" si="2"/>
        <v>72</v>
      </c>
      <c r="Q10" s="119">
        <f t="shared" si="3"/>
        <v>72</v>
      </c>
      <c r="R10" s="120">
        <f t="shared" si="4"/>
        <v>4</v>
      </c>
      <c r="S10" s="121">
        <f t="shared" si="5"/>
        <v>72</v>
      </c>
      <c r="T10" s="122">
        <f t="shared" si="6"/>
        <v>9</v>
      </c>
      <c r="U10" s="122">
        <f t="shared" si="7"/>
        <v>15</v>
      </c>
      <c r="V10" s="122">
        <f t="shared" si="8"/>
        <v>0</v>
      </c>
      <c r="W10" s="122">
        <f t="shared" si="9"/>
        <v>0</v>
      </c>
      <c r="X10" s="122">
        <f t="shared" si="10"/>
        <v>14</v>
      </c>
      <c r="Y10" s="122">
        <f t="shared" si="11"/>
        <v>0</v>
      </c>
      <c r="Z10" s="122">
        <f t="shared" si="12"/>
        <v>0</v>
      </c>
      <c r="AA10" s="122">
        <f t="shared" si="13"/>
        <v>0</v>
      </c>
      <c r="AB10" s="122">
        <f t="shared" si="14"/>
        <v>34</v>
      </c>
      <c r="AC10" s="122">
        <f t="shared" si="15"/>
        <v>0</v>
      </c>
      <c r="AD10" s="122">
        <f t="shared" si="16"/>
        <v>0</v>
      </c>
      <c r="AE10" s="122">
        <f t="shared" si="17"/>
        <v>0</v>
      </c>
      <c r="AF10" s="123" t="str">
        <f t="shared" si="18"/>
        <v>ok</v>
      </c>
    </row>
    <row r="11" spans="1:32" ht="19.5">
      <c r="A11" s="8" t="s">
        <v>12</v>
      </c>
      <c r="B11" s="19" t="s">
        <v>145</v>
      </c>
      <c r="C11" s="25">
        <v>14</v>
      </c>
      <c r="D11" s="50">
        <v>18</v>
      </c>
      <c r="E11" s="51"/>
      <c r="F11" s="54"/>
      <c r="G11" s="44"/>
      <c r="H11" s="39">
        <v>10</v>
      </c>
      <c r="I11" s="26"/>
      <c r="J11" s="33"/>
      <c r="K11" s="26"/>
      <c r="L11" s="33"/>
      <c r="M11" s="26">
        <v>13</v>
      </c>
      <c r="N11" s="33"/>
      <c r="O11" s="39"/>
      <c r="P11" s="118">
        <f t="shared" si="2"/>
        <v>55</v>
      </c>
      <c r="Q11" s="119">
        <f t="shared" si="3"/>
        <v>55</v>
      </c>
      <c r="R11" s="120">
        <f t="shared" si="4"/>
        <v>4</v>
      </c>
      <c r="S11" s="121">
        <f t="shared" si="5"/>
        <v>55</v>
      </c>
      <c r="T11" s="122">
        <f t="shared" si="6"/>
        <v>14</v>
      </c>
      <c r="U11" s="122">
        <f t="shared" si="7"/>
        <v>18</v>
      </c>
      <c r="V11" s="122">
        <f t="shared" si="8"/>
        <v>0</v>
      </c>
      <c r="W11" s="122">
        <f t="shared" si="9"/>
        <v>0</v>
      </c>
      <c r="X11" s="122">
        <f t="shared" si="10"/>
        <v>10</v>
      </c>
      <c r="Y11" s="122">
        <f t="shared" si="11"/>
        <v>0</v>
      </c>
      <c r="Z11" s="122">
        <f t="shared" si="12"/>
        <v>0</v>
      </c>
      <c r="AA11" s="122">
        <f t="shared" si="13"/>
        <v>0</v>
      </c>
      <c r="AB11" s="122">
        <f t="shared" si="14"/>
        <v>0</v>
      </c>
      <c r="AC11" s="122">
        <f t="shared" si="15"/>
        <v>13</v>
      </c>
      <c r="AD11" s="122">
        <f t="shared" si="16"/>
        <v>0</v>
      </c>
      <c r="AE11" s="122">
        <f t="shared" si="17"/>
        <v>0</v>
      </c>
      <c r="AF11" s="123" t="str">
        <f t="shared" si="18"/>
        <v>ok</v>
      </c>
    </row>
    <row r="12" spans="1:32" ht="19.5">
      <c r="A12" s="8" t="s">
        <v>13</v>
      </c>
      <c r="B12" s="19" t="s">
        <v>263</v>
      </c>
      <c r="C12" s="26">
        <v>11</v>
      </c>
      <c r="D12" s="50"/>
      <c r="E12" s="51"/>
      <c r="F12" s="54"/>
      <c r="G12" s="44"/>
      <c r="H12" s="39">
        <v>13</v>
      </c>
      <c r="I12" s="26"/>
      <c r="J12" s="33"/>
      <c r="K12" s="26">
        <v>14</v>
      </c>
      <c r="L12" s="33"/>
      <c r="M12" s="26">
        <v>14</v>
      </c>
      <c r="N12" s="33"/>
      <c r="O12" s="39"/>
      <c r="P12" s="118">
        <f t="shared" si="2"/>
        <v>52</v>
      </c>
      <c r="Q12" s="119">
        <f t="shared" si="3"/>
        <v>52</v>
      </c>
      <c r="R12" s="120">
        <f t="shared" si="4"/>
        <v>4</v>
      </c>
      <c r="S12" s="121">
        <f t="shared" si="5"/>
        <v>52</v>
      </c>
      <c r="T12" s="122">
        <f t="shared" si="6"/>
        <v>11</v>
      </c>
      <c r="U12" s="122">
        <f t="shared" si="7"/>
        <v>0</v>
      </c>
      <c r="V12" s="122">
        <f t="shared" si="8"/>
        <v>0</v>
      </c>
      <c r="W12" s="122">
        <f t="shared" si="9"/>
        <v>0</v>
      </c>
      <c r="X12" s="122">
        <f t="shared" si="10"/>
        <v>13</v>
      </c>
      <c r="Y12" s="122">
        <f t="shared" si="11"/>
        <v>0</v>
      </c>
      <c r="Z12" s="122">
        <f t="shared" si="12"/>
        <v>0</v>
      </c>
      <c r="AA12" s="122">
        <f t="shared" si="13"/>
        <v>14</v>
      </c>
      <c r="AB12" s="122">
        <f t="shared" si="14"/>
        <v>0</v>
      </c>
      <c r="AC12" s="122">
        <f t="shared" si="15"/>
        <v>14</v>
      </c>
      <c r="AD12" s="122">
        <f t="shared" si="16"/>
        <v>0</v>
      </c>
      <c r="AE12" s="122">
        <f t="shared" si="17"/>
        <v>0</v>
      </c>
      <c r="AF12" s="123" t="str">
        <f t="shared" si="18"/>
        <v>ok</v>
      </c>
    </row>
    <row r="13" spans="1:32" ht="19.5">
      <c r="A13" s="8" t="s">
        <v>14</v>
      </c>
      <c r="B13" s="19" t="s">
        <v>265</v>
      </c>
      <c r="C13" s="26">
        <v>6</v>
      </c>
      <c r="D13" s="50"/>
      <c r="E13" s="51"/>
      <c r="F13" s="54"/>
      <c r="G13" s="44"/>
      <c r="H13" s="39">
        <v>3</v>
      </c>
      <c r="I13" s="26"/>
      <c r="J13" s="33">
        <v>20</v>
      </c>
      <c r="K13" s="26"/>
      <c r="L13" s="33"/>
      <c r="M13" s="26">
        <v>10</v>
      </c>
      <c r="N13" s="33"/>
      <c r="O13" s="39"/>
      <c r="P13" s="118">
        <f t="shared" si="2"/>
        <v>39</v>
      </c>
      <c r="Q13" s="119">
        <f t="shared" si="3"/>
        <v>39</v>
      </c>
      <c r="R13" s="120">
        <f t="shared" si="4"/>
        <v>4</v>
      </c>
      <c r="S13" s="121">
        <f t="shared" si="5"/>
        <v>39</v>
      </c>
      <c r="T13" s="122">
        <f t="shared" si="6"/>
        <v>6</v>
      </c>
      <c r="U13" s="122">
        <f t="shared" si="7"/>
        <v>0</v>
      </c>
      <c r="V13" s="122">
        <f t="shared" si="8"/>
        <v>0</v>
      </c>
      <c r="W13" s="122">
        <f t="shared" si="9"/>
        <v>0</v>
      </c>
      <c r="X13" s="122">
        <f t="shared" si="10"/>
        <v>3</v>
      </c>
      <c r="Y13" s="122">
        <f t="shared" si="11"/>
        <v>0</v>
      </c>
      <c r="Z13" s="122">
        <f t="shared" si="12"/>
        <v>20</v>
      </c>
      <c r="AA13" s="122">
        <f t="shared" si="13"/>
        <v>0</v>
      </c>
      <c r="AB13" s="122">
        <f t="shared" si="14"/>
        <v>0</v>
      </c>
      <c r="AC13" s="122">
        <f t="shared" si="15"/>
        <v>10</v>
      </c>
      <c r="AD13" s="122">
        <f t="shared" si="16"/>
        <v>0</v>
      </c>
      <c r="AE13" s="122">
        <f t="shared" si="17"/>
        <v>0</v>
      </c>
      <c r="AF13" s="123" t="str">
        <f t="shared" si="18"/>
        <v>ok</v>
      </c>
    </row>
    <row r="14" spans="1:32" ht="19.5">
      <c r="A14" s="8" t="s">
        <v>15</v>
      </c>
      <c r="B14" s="19" t="s">
        <v>135</v>
      </c>
      <c r="C14" s="25">
        <v>20</v>
      </c>
      <c r="D14" s="50"/>
      <c r="E14" s="51"/>
      <c r="F14" s="54"/>
      <c r="G14" s="44"/>
      <c r="H14" s="39"/>
      <c r="I14" s="26"/>
      <c r="J14" s="33">
        <v>36</v>
      </c>
      <c r="K14" s="26"/>
      <c r="L14" s="33"/>
      <c r="M14" s="26">
        <v>18</v>
      </c>
      <c r="N14" s="33"/>
      <c r="O14" s="39"/>
      <c r="P14" s="118">
        <f t="shared" si="2"/>
        <v>74</v>
      </c>
      <c r="Q14" s="119" t="str">
        <f t="shared" si="3"/>
        <v>DQ</v>
      </c>
      <c r="R14" s="120">
        <f t="shared" si="4"/>
        <v>3</v>
      </c>
      <c r="S14" s="121">
        <f t="shared" si="5"/>
        <v>74</v>
      </c>
      <c r="T14" s="122">
        <f t="shared" si="6"/>
        <v>20</v>
      </c>
      <c r="U14" s="122">
        <f t="shared" si="7"/>
        <v>0</v>
      </c>
      <c r="V14" s="122">
        <f t="shared" si="8"/>
        <v>0</v>
      </c>
      <c r="W14" s="122">
        <f t="shared" si="9"/>
        <v>0</v>
      </c>
      <c r="X14" s="122">
        <f t="shared" si="10"/>
        <v>0</v>
      </c>
      <c r="Y14" s="122">
        <f t="shared" si="11"/>
        <v>0</v>
      </c>
      <c r="Z14" s="122">
        <f t="shared" si="12"/>
        <v>36</v>
      </c>
      <c r="AA14" s="122">
        <f t="shared" si="13"/>
        <v>0</v>
      </c>
      <c r="AB14" s="122">
        <f t="shared" si="14"/>
        <v>0</v>
      </c>
      <c r="AC14" s="122">
        <f t="shared" si="15"/>
        <v>18</v>
      </c>
      <c r="AD14" s="122">
        <f t="shared" si="16"/>
        <v>0</v>
      </c>
      <c r="AE14" s="122">
        <f t="shared" si="17"/>
        <v>0</v>
      </c>
      <c r="AF14" s="123" t="str">
        <f t="shared" si="18"/>
        <v>nesplňuje min. počet 4 závodůl</v>
      </c>
    </row>
    <row r="15" spans="1:32" ht="19.5">
      <c r="A15" s="8" t="s">
        <v>16</v>
      </c>
      <c r="B15" s="19" t="s">
        <v>131</v>
      </c>
      <c r="C15" s="25">
        <v>12</v>
      </c>
      <c r="D15" s="50"/>
      <c r="E15" s="51"/>
      <c r="F15" s="54"/>
      <c r="G15" s="44"/>
      <c r="H15" s="39"/>
      <c r="I15" s="26"/>
      <c r="J15" s="33">
        <v>40</v>
      </c>
      <c r="K15" s="26"/>
      <c r="L15" s="33"/>
      <c r="M15" s="26"/>
      <c r="N15" s="33"/>
      <c r="O15" s="39">
        <v>20</v>
      </c>
      <c r="P15" s="118">
        <f t="shared" si="2"/>
        <v>72</v>
      </c>
      <c r="Q15" s="119" t="str">
        <f t="shared" si="3"/>
        <v>DQ</v>
      </c>
      <c r="R15" s="120">
        <f t="shared" si="4"/>
        <v>3</v>
      </c>
      <c r="S15" s="121">
        <f t="shared" si="5"/>
        <v>72</v>
      </c>
      <c r="T15" s="122">
        <f t="shared" si="6"/>
        <v>12</v>
      </c>
      <c r="U15" s="122">
        <f t="shared" si="7"/>
        <v>0</v>
      </c>
      <c r="V15" s="122">
        <f t="shared" si="8"/>
        <v>0</v>
      </c>
      <c r="W15" s="122">
        <f t="shared" si="9"/>
        <v>0</v>
      </c>
      <c r="X15" s="122">
        <f t="shared" si="10"/>
        <v>0</v>
      </c>
      <c r="Y15" s="122">
        <f t="shared" si="11"/>
        <v>0</v>
      </c>
      <c r="Z15" s="122">
        <f t="shared" si="12"/>
        <v>40</v>
      </c>
      <c r="AA15" s="122">
        <f t="shared" si="13"/>
        <v>0</v>
      </c>
      <c r="AB15" s="122">
        <f t="shared" si="14"/>
        <v>0</v>
      </c>
      <c r="AC15" s="122">
        <f t="shared" si="15"/>
        <v>0</v>
      </c>
      <c r="AD15" s="122">
        <f t="shared" si="16"/>
        <v>0</v>
      </c>
      <c r="AE15" s="122">
        <f t="shared" si="17"/>
        <v>20</v>
      </c>
      <c r="AF15" s="123" t="str">
        <f t="shared" si="18"/>
        <v>nesplňuje min. počet 4 závodůl</v>
      </c>
    </row>
    <row r="16" spans="1:32" ht="19.5">
      <c r="A16" s="8" t="s">
        <v>17</v>
      </c>
      <c r="B16" s="20" t="s">
        <v>100</v>
      </c>
      <c r="C16" s="25"/>
      <c r="D16" s="50"/>
      <c r="E16" s="51"/>
      <c r="F16" s="54"/>
      <c r="G16" s="44"/>
      <c r="H16" s="39"/>
      <c r="I16" s="26"/>
      <c r="J16" s="33">
        <v>30</v>
      </c>
      <c r="K16" s="26"/>
      <c r="L16" s="33"/>
      <c r="M16" s="26"/>
      <c r="N16" s="33">
        <v>40</v>
      </c>
      <c r="O16" s="39"/>
      <c r="P16" s="118">
        <f t="shared" si="2"/>
        <v>70</v>
      </c>
      <c r="Q16" s="119" t="str">
        <f t="shared" si="3"/>
        <v>DQ</v>
      </c>
      <c r="R16" s="120">
        <f t="shared" si="4"/>
        <v>2</v>
      </c>
      <c r="S16" s="121">
        <f t="shared" si="5"/>
        <v>70</v>
      </c>
      <c r="T16" s="122">
        <f t="shared" si="6"/>
        <v>0</v>
      </c>
      <c r="U16" s="122">
        <f t="shared" si="7"/>
        <v>0</v>
      </c>
      <c r="V16" s="122">
        <f t="shared" si="8"/>
        <v>0</v>
      </c>
      <c r="W16" s="122">
        <f t="shared" si="9"/>
        <v>0</v>
      </c>
      <c r="X16" s="122">
        <f t="shared" si="10"/>
        <v>0</v>
      </c>
      <c r="Y16" s="122">
        <f t="shared" si="11"/>
        <v>0</v>
      </c>
      <c r="Z16" s="122">
        <f t="shared" si="12"/>
        <v>30</v>
      </c>
      <c r="AA16" s="122">
        <f t="shared" si="13"/>
        <v>0</v>
      </c>
      <c r="AB16" s="122">
        <f t="shared" si="14"/>
        <v>0</v>
      </c>
      <c r="AC16" s="122">
        <f t="shared" si="15"/>
        <v>0</v>
      </c>
      <c r="AD16" s="122">
        <f t="shared" si="16"/>
        <v>40</v>
      </c>
      <c r="AE16" s="122">
        <f t="shared" si="17"/>
        <v>0</v>
      </c>
      <c r="AF16" s="123" t="str">
        <f t="shared" si="18"/>
        <v>nesplňuje min. počet 4 závodůl</v>
      </c>
    </row>
    <row r="17" spans="1:32" ht="19.5">
      <c r="A17" s="8" t="s">
        <v>18</v>
      </c>
      <c r="B17" s="19" t="s">
        <v>101</v>
      </c>
      <c r="C17" s="25"/>
      <c r="D17" s="50">
        <v>14</v>
      </c>
      <c r="E17" s="51">
        <v>18</v>
      </c>
      <c r="F17" s="54">
        <f>'Bonus - "V"'!K63</f>
        <v>0</v>
      </c>
      <c r="G17" s="44"/>
      <c r="H17" s="39"/>
      <c r="I17" s="26">
        <v>17</v>
      </c>
      <c r="J17" s="33"/>
      <c r="K17" s="26"/>
      <c r="L17" s="33"/>
      <c r="M17" s="26"/>
      <c r="N17" s="33"/>
      <c r="O17" s="39"/>
      <c r="P17" s="118">
        <f t="shared" si="2"/>
        <v>49</v>
      </c>
      <c r="Q17" s="119" t="str">
        <f t="shared" si="3"/>
        <v>DQ</v>
      </c>
      <c r="R17" s="120">
        <f t="shared" si="4"/>
        <v>3</v>
      </c>
      <c r="S17" s="121">
        <f t="shared" si="5"/>
        <v>49</v>
      </c>
      <c r="T17" s="122">
        <f t="shared" si="6"/>
        <v>0</v>
      </c>
      <c r="U17" s="122">
        <f t="shared" si="7"/>
        <v>14</v>
      </c>
      <c r="V17" s="122">
        <f t="shared" si="8"/>
        <v>18</v>
      </c>
      <c r="W17" s="122">
        <f t="shared" si="9"/>
        <v>0</v>
      </c>
      <c r="X17" s="122">
        <f t="shared" si="10"/>
        <v>0</v>
      </c>
      <c r="Y17" s="122">
        <f t="shared" si="11"/>
        <v>17</v>
      </c>
      <c r="Z17" s="122">
        <f t="shared" si="12"/>
        <v>0</v>
      </c>
      <c r="AA17" s="122">
        <f t="shared" si="13"/>
        <v>0</v>
      </c>
      <c r="AB17" s="122">
        <f t="shared" si="14"/>
        <v>0</v>
      </c>
      <c r="AC17" s="122">
        <f t="shared" si="15"/>
        <v>0</v>
      </c>
      <c r="AD17" s="122">
        <f t="shared" si="16"/>
        <v>0</v>
      </c>
      <c r="AE17" s="122">
        <f t="shared" si="17"/>
        <v>0</v>
      </c>
      <c r="AF17" s="123" t="str">
        <f t="shared" si="18"/>
        <v>nesplňuje min. počet 4 závodůl</v>
      </c>
    </row>
    <row r="18" spans="1:32" ht="19.5">
      <c r="A18" s="8" t="s">
        <v>19</v>
      </c>
      <c r="B18" s="19" t="s">
        <v>142</v>
      </c>
      <c r="C18" s="25"/>
      <c r="D18" s="50"/>
      <c r="E18" s="51"/>
      <c r="F18" s="54"/>
      <c r="G18" s="44">
        <v>34</v>
      </c>
      <c r="H18" s="39">
        <v>4</v>
      </c>
      <c r="I18" s="26"/>
      <c r="J18" s="33"/>
      <c r="K18" s="26">
        <v>9</v>
      </c>
      <c r="L18" s="33"/>
      <c r="M18" s="26"/>
      <c r="N18" s="33"/>
      <c r="O18" s="39"/>
      <c r="P18" s="118">
        <f t="shared" si="2"/>
        <v>47</v>
      </c>
      <c r="Q18" s="119" t="str">
        <f t="shared" si="3"/>
        <v>DQ</v>
      </c>
      <c r="R18" s="120">
        <f t="shared" si="4"/>
        <v>3</v>
      </c>
      <c r="S18" s="121">
        <f t="shared" si="5"/>
        <v>47</v>
      </c>
      <c r="T18" s="122">
        <f t="shared" si="6"/>
        <v>0</v>
      </c>
      <c r="U18" s="122">
        <f t="shared" si="7"/>
        <v>0</v>
      </c>
      <c r="V18" s="122">
        <f t="shared" si="8"/>
        <v>0</v>
      </c>
      <c r="W18" s="122">
        <f t="shared" si="9"/>
        <v>34</v>
      </c>
      <c r="X18" s="122">
        <f t="shared" si="10"/>
        <v>4</v>
      </c>
      <c r="Y18" s="122">
        <f t="shared" si="11"/>
        <v>0</v>
      </c>
      <c r="Z18" s="122">
        <f t="shared" si="12"/>
        <v>0</v>
      </c>
      <c r="AA18" s="122">
        <f t="shared" si="13"/>
        <v>9</v>
      </c>
      <c r="AB18" s="122">
        <f t="shared" si="14"/>
        <v>0</v>
      </c>
      <c r="AC18" s="122">
        <f t="shared" si="15"/>
        <v>0</v>
      </c>
      <c r="AD18" s="122">
        <f t="shared" si="16"/>
        <v>0</v>
      </c>
      <c r="AE18" s="122">
        <f t="shared" si="17"/>
        <v>0</v>
      </c>
      <c r="AF18" s="123" t="str">
        <f t="shared" si="18"/>
        <v>nesplňuje min. počet 4 závodůl</v>
      </c>
    </row>
    <row r="19" spans="1:32" ht="19.5">
      <c r="A19" s="8" t="s">
        <v>20</v>
      </c>
      <c r="B19" s="19" t="s">
        <v>136</v>
      </c>
      <c r="C19" s="25">
        <v>16</v>
      </c>
      <c r="D19" s="50">
        <v>20</v>
      </c>
      <c r="E19" s="51"/>
      <c r="F19" s="54"/>
      <c r="G19" s="44"/>
      <c r="H19" s="39"/>
      <c r="I19" s="26"/>
      <c r="J19" s="33"/>
      <c r="K19" s="26"/>
      <c r="L19" s="33"/>
      <c r="M19" s="26"/>
      <c r="N19" s="33"/>
      <c r="O19" s="39"/>
      <c r="P19" s="118">
        <f t="shared" si="2"/>
        <v>36</v>
      </c>
      <c r="Q19" s="119" t="str">
        <f t="shared" si="3"/>
        <v>DQ</v>
      </c>
      <c r="R19" s="120">
        <f t="shared" si="4"/>
        <v>2</v>
      </c>
      <c r="S19" s="121">
        <f t="shared" si="5"/>
        <v>36</v>
      </c>
      <c r="T19" s="122">
        <f t="shared" si="6"/>
        <v>16</v>
      </c>
      <c r="U19" s="122">
        <f t="shared" si="7"/>
        <v>20</v>
      </c>
      <c r="V19" s="122">
        <f t="shared" si="8"/>
        <v>0</v>
      </c>
      <c r="W19" s="122">
        <f t="shared" si="9"/>
        <v>0</v>
      </c>
      <c r="X19" s="122">
        <f t="shared" si="10"/>
        <v>0</v>
      </c>
      <c r="Y19" s="122">
        <f t="shared" si="11"/>
        <v>0</v>
      </c>
      <c r="Z19" s="122">
        <f t="shared" si="12"/>
        <v>0</v>
      </c>
      <c r="AA19" s="122">
        <f t="shared" si="13"/>
        <v>0</v>
      </c>
      <c r="AB19" s="122">
        <f t="shared" si="14"/>
        <v>0</v>
      </c>
      <c r="AC19" s="122">
        <f t="shared" si="15"/>
        <v>0</v>
      </c>
      <c r="AD19" s="122">
        <f t="shared" si="16"/>
        <v>0</v>
      </c>
      <c r="AE19" s="122">
        <f t="shared" si="17"/>
        <v>0</v>
      </c>
      <c r="AF19" s="123" t="str">
        <f t="shared" si="18"/>
        <v>nesplňuje min. počet 4 závodůl</v>
      </c>
    </row>
    <row r="20" spans="1:32" ht="19.5">
      <c r="A20" s="8" t="s">
        <v>21</v>
      </c>
      <c r="B20" s="19" t="s">
        <v>352</v>
      </c>
      <c r="C20" s="25"/>
      <c r="D20" s="50"/>
      <c r="E20" s="51"/>
      <c r="F20" s="54"/>
      <c r="G20" s="44"/>
      <c r="H20" s="39"/>
      <c r="I20" s="26"/>
      <c r="J20" s="33">
        <v>22</v>
      </c>
      <c r="K20" s="26">
        <v>13</v>
      </c>
      <c r="L20" s="33"/>
      <c r="M20" s="26"/>
      <c r="N20" s="33"/>
      <c r="O20" s="39"/>
      <c r="P20" s="118">
        <f t="shared" si="2"/>
        <v>35</v>
      </c>
      <c r="Q20" s="119" t="str">
        <f t="shared" si="3"/>
        <v>DQ</v>
      </c>
      <c r="R20" s="120">
        <f t="shared" si="4"/>
        <v>2</v>
      </c>
      <c r="S20" s="121">
        <f t="shared" si="5"/>
        <v>35</v>
      </c>
      <c r="T20" s="122">
        <f t="shared" si="6"/>
        <v>0</v>
      </c>
      <c r="U20" s="122">
        <f t="shared" si="7"/>
        <v>0</v>
      </c>
      <c r="V20" s="122">
        <f t="shared" si="8"/>
        <v>0</v>
      </c>
      <c r="W20" s="122">
        <f t="shared" si="9"/>
        <v>0</v>
      </c>
      <c r="X20" s="122">
        <f t="shared" si="10"/>
        <v>0</v>
      </c>
      <c r="Y20" s="122">
        <f t="shared" si="11"/>
        <v>0</v>
      </c>
      <c r="Z20" s="122">
        <f t="shared" si="12"/>
        <v>22</v>
      </c>
      <c r="AA20" s="122">
        <f t="shared" si="13"/>
        <v>13</v>
      </c>
      <c r="AB20" s="122">
        <f t="shared" si="14"/>
        <v>0</v>
      </c>
      <c r="AC20" s="122">
        <f t="shared" si="15"/>
        <v>0</v>
      </c>
      <c r="AD20" s="122">
        <f t="shared" si="16"/>
        <v>0</v>
      </c>
      <c r="AE20" s="122">
        <f t="shared" si="17"/>
        <v>0</v>
      </c>
      <c r="AF20" s="123" t="str">
        <f t="shared" si="18"/>
        <v>nesplňuje min. počet 4 závodůl</v>
      </c>
    </row>
    <row r="21" spans="1:32" ht="19.5">
      <c r="A21" s="8" t="s">
        <v>22</v>
      </c>
      <c r="B21" s="19" t="s">
        <v>351</v>
      </c>
      <c r="C21" s="25"/>
      <c r="D21" s="50"/>
      <c r="E21" s="51"/>
      <c r="F21" s="54"/>
      <c r="G21" s="44"/>
      <c r="H21" s="39"/>
      <c r="I21" s="26"/>
      <c r="J21" s="33">
        <v>34</v>
      </c>
      <c r="K21" s="26"/>
      <c r="L21" s="33"/>
      <c r="M21" s="26"/>
      <c r="N21" s="33"/>
      <c r="O21" s="39"/>
      <c r="P21" s="118">
        <f t="shared" si="2"/>
        <v>34</v>
      </c>
      <c r="Q21" s="119" t="str">
        <f t="shared" si="3"/>
        <v>DQ</v>
      </c>
      <c r="R21" s="120">
        <f t="shared" si="4"/>
        <v>1</v>
      </c>
      <c r="S21" s="121">
        <f t="shared" si="5"/>
        <v>34</v>
      </c>
      <c r="T21" s="122">
        <f t="shared" si="6"/>
        <v>0</v>
      </c>
      <c r="U21" s="122">
        <f t="shared" si="7"/>
        <v>0</v>
      </c>
      <c r="V21" s="122">
        <f t="shared" si="8"/>
        <v>0</v>
      </c>
      <c r="W21" s="122">
        <f t="shared" si="9"/>
        <v>0</v>
      </c>
      <c r="X21" s="122">
        <f t="shared" si="10"/>
        <v>0</v>
      </c>
      <c r="Y21" s="122">
        <f t="shared" si="11"/>
        <v>0</v>
      </c>
      <c r="Z21" s="122">
        <f t="shared" si="12"/>
        <v>34</v>
      </c>
      <c r="AA21" s="122">
        <f t="shared" si="13"/>
        <v>0</v>
      </c>
      <c r="AB21" s="122">
        <f t="shared" si="14"/>
        <v>0</v>
      </c>
      <c r="AC21" s="122">
        <f t="shared" si="15"/>
        <v>0</v>
      </c>
      <c r="AD21" s="122">
        <f t="shared" si="16"/>
        <v>0</v>
      </c>
      <c r="AE21" s="122">
        <f t="shared" si="17"/>
        <v>0</v>
      </c>
      <c r="AF21" s="123" t="str">
        <f t="shared" si="18"/>
        <v>nesplňuje min. počet 4 závodůl</v>
      </c>
    </row>
    <row r="22" spans="1:32" ht="19.5">
      <c r="A22" s="8" t="s">
        <v>23</v>
      </c>
      <c r="B22" s="19" t="s">
        <v>122</v>
      </c>
      <c r="C22" s="25"/>
      <c r="D22" s="50"/>
      <c r="E22" s="51"/>
      <c r="F22" s="54"/>
      <c r="G22" s="44"/>
      <c r="H22" s="39">
        <v>17</v>
      </c>
      <c r="I22" s="26"/>
      <c r="J22" s="33"/>
      <c r="K22" s="26">
        <v>17</v>
      </c>
      <c r="L22" s="33"/>
      <c r="M22" s="26"/>
      <c r="N22" s="33"/>
      <c r="O22" s="39"/>
      <c r="P22" s="118">
        <f t="shared" si="2"/>
        <v>34</v>
      </c>
      <c r="Q22" s="119" t="str">
        <f t="shared" si="3"/>
        <v>DQ</v>
      </c>
      <c r="R22" s="120">
        <f t="shared" si="4"/>
        <v>2</v>
      </c>
      <c r="S22" s="121">
        <f t="shared" si="5"/>
        <v>34</v>
      </c>
      <c r="T22" s="122">
        <f t="shared" si="6"/>
        <v>0</v>
      </c>
      <c r="U22" s="122">
        <f t="shared" si="7"/>
        <v>0</v>
      </c>
      <c r="V22" s="122">
        <f t="shared" si="8"/>
        <v>0</v>
      </c>
      <c r="W22" s="122">
        <f t="shared" si="9"/>
        <v>0</v>
      </c>
      <c r="X22" s="122">
        <f t="shared" si="10"/>
        <v>17</v>
      </c>
      <c r="Y22" s="122">
        <f t="shared" si="11"/>
        <v>0</v>
      </c>
      <c r="Z22" s="122">
        <f t="shared" si="12"/>
        <v>0</v>
      </c>
      <c r="AA22" s="122">
        <f t="shared" si="13"/>
        <v>17</v>
      </c>
      <c r="AB22" s="122">
        <f t="shared" si="14"/>
        <v>0</v>
      </c>
      <c r="AC22" s="122">
        <f t="shared" si="15"/>
        <v>0</v>
      </c>
      <c r="AD22" s="122">
        <f t="shared" si="16"/>
        <v>0</v>
      </c>
      <c r="AE22" s="122">
        <f t="shared" si="17"/>
        <v>0</v>
      </c>
      <c r="AF22" s="123" t="str">
        <f t="shared" si="18"/>
        <v>nesplňuje min. počet 4 závodůl</v>
      </c>
    </row>
    <row r="23" spans="1:32" ht="19.5">
      <c r="A23" s="8" t="s">
        <v>24</v>
      </c>
      <c r="B23" s="19" t="s">
        <v>454</v>
      </c>
      <c r="C23" s="25"/>
      <c r="D23" s="50"/>
      <c r="E23" s="51"/>
      <c r="F23" s="54"/>
      <c r="G23" s="44"/>
      <c r="H23" s="39"/>
      <c r="I23" s="26"/>
      <c r="J23" s="33"/>
      <c r="K23" s="26">
        <v>2</v>
      </c>
      <c r="L23" s="33"/>
      <c r="M23" s="26"/>
      <c r="N23" s="33">
        <v>32</v>
      </c>
      <c r="O23" s="39"/>
      <c r="P23" s="118">
        <f t="shared" si="2"/>
        <v>34</v>
      </c>
      <c r="Q23" s="119" t="str">
        <f t="shared" si="3"/>
        <v>DQ</v>
      </c>
      <c r="R23" s="120">
        <f t="shared" si="4"/>
        <v>2</v>
      </c>
      <c r="S23" s="121">
        <f t="shared" si="5"/>
        <v>34</v>
      </c>
      <c r="T23" s="122">
        <f t="shared" si="6"/>
        <v>0</v>
      </c>
      <c r="U23" s="122">
        <f t="shared" si="7"/>
        <v>0</v>
      </c>
      <c r="V23" s="122">
        <f t="shared" si="8"/>
        <v>0</v>
      </c>
      <c r="W23" s="122">
        <f t="shared" si="9"/>
        <v>0</v>
      </c>
      <c r="X23" s="122">
        <f t="shared" si="10"/>
        <v>0</v>
      </c>
      <c r="Y23" s="122">
        <f t="shared" si="11"/>
        <v>0</v>
      </c>
      <c r="Z23" s="122">
        <f t="shared" si="12"/>
        <v>0</v>
      </c>
      <c r="AA23" s="122">
        <f t="shared" si="13"/>
        <v>2</v>
      </c>
      <c r="AB23" s="122">
        <f t="shared" si="14"/>
        <v>0</v>
      </c>
      <c r="AC23" s="122">
        <f t="shared" si="15"/>
        <v>0</v>
      </c>
      <c r="AD23" s="122">
        <f t="shared" si="16"/>
        <v>32</v>
      </c>
      <c r="AE23" s="122">
        <f t="shared" si="17"/>
        <v>0</v>
      </c>
      <c r="AF23" s="123" t="str">
        <f t="shared" si="18"/>
        <v>nesplňuje min. počet 4 závodůl</v>
      </c>
    </row>
    <row r="24" spans="1:32" ht="19.5">
      <c r="A24" s="8" t="s">
        <v>25</v>
      </c>
      <c r="B24" s="19" t="s">
        <v>380</v>
      </c>
      <c r="C24" s="25"/>
      <c r="D24" s="50"/>
      <c r="E24" s="51"/>
      <c r="F24" s="54"/>
      <c r="G24" s="44"/>
      <c r="H24" s="39">
        <v>15</v>
      </c>
      <c r="I24" s="26"/>
      <c r="J24" s="33"/>
      <c r="K24" s="26">
        <v>16</v>
      </c>
      <c r="L24" s="33"/>
      <c r="M24" s="26"/>
      <c r="N24" s="33"/>
      <c r="O24" s="39"/>
      <c r="P24" s="118">
        <f t="shared" si="2"/>
        <v>31</v>
      </c>
      <c r="Q24" s="119" t="str">
        <f t="shared" si="3"/>
        <v>DQ</v>
      </c>
      <c r="R24" s="120">
        <f t="shared" si="4"/>
        <v>2</v>
      </c>
      <c r="S24" s="121">
        <f t="shared" si="5"/>
        <v>31</v>
      </c>
      <c r="T24" s="122">
        <f t="shared" si="6"/>
        <v>0</v>
      </c>
      <c r="U24" s="122">
        <f t="shared" si="7"/>
        <v>0</v>
      </c>
      <c r="V24" s="122">
        <f t="shared" si="8"/>
        <v>0</v>
      </c>
      <c r="W24" s="122">
        <f t="shared" si="9"/>
        <v>0</v>
      </c>
      <c r="X24" s="122">
        <f t="shared" si="10"/>
        <v>15</v>
      </c>
      <c r="Y24" s="122">
        <f t="shared" si="11"/>
        <v>0</v>
      </c>
      <c r="Z24" s="122">
        <f t="shared" si="12"/>
        <v>0</v>
      </c>
      <c r="AA24" s="122">
        <f t="shared" si="13"/>
        <v>16</v>
      </c>
      <c r="AB24" s="122">
        <f t="shared" si="14"/>
        <v>0</v>
      </c>
      <c r="AC24" s="122">
        <f t="shared" si="15"/>
        <v>0</v>
      </c>
      <c r="AD24" s="122">
        <f t="shared" si="16"/>
        <v>0</v>
      </c>
      <c r="AE24" s="122">
        <f t="shared" si="17"/>
        <v>0</v>
      </c>
      <c r="AF24" s="123" t="str">
        <f t="shared" si="18"/>
        <v>nesplňuje min. počet 4 závodůl</v>
      </c>
    </row>
    <row r="25" spans="1:32" ht="19.5">
      <c r="A25" s="8" t="s">
        <v>26</v>
      </c>
      <c r="B25" s="19" t="s">
        <v>262</v>
      </c>
      <c r="C25" s="25">
        <v>15</v>
      </c>
      <c r="D25" s="50"/>
      <c r="E25" s="51"/>
      <c r="F25" s="54"/>
      <c r="G25" s="44"/>
      <c r="H25" s="39"/>
      <c r="I25" s="26"/>
      <c r="J25" s="33"/>
      <c r="K25" s="26"/>
      <c r="L25" s="33"/>
      <c r="M25" s="26">
        <v>15</v>
      </c>
      <c r="N25" s="33"/>
      <c r="O25" s="39"/>
      <c r="P25" s="118">
        <f t="shared" si="2"/>
        <v>30</v>
      </c>
      <c r="Q25" s="119" t="str">
        <f t="shared" si="3"/>
        <v>DQ</v>
      </c>
      <c r="R25" s="120">
        <f t="shared" si="4"/>
        <v>2</v>
      </c>
      <c r="S25" s="121">
        <f t="shared" si="5"/>
        <v>30</v>
      </c>
      <c r="T25" s="122">
        <f t="shared" si="6"/>
        <v>15</v>
      </c>
      <c r="U25" s="122">
        <f t="shared" si="7"/>
        <v>0</v>
      </c>
      <c r="V25" s="122">
        <f t="shared" si="8"/>
        <v>0</v>
      </c>
      <c r="W25" s="122">
        <f t="shared" si="9"/>
        <v>0</v>
      </c>
      <c r="X25" s="122">
        <f t="shared" si="10"/>
        <v>0</v>
      </c>
      <c r="Y25" s="122">
        <f t="shared" si="11"/>
        <v>0</v>
      </c>
      <c r="Z25" s="122">
        <f t="shared" si="12"/>
        <v>0</v>
      </c>
      <c r="AA25" s="122">
        <f t="shared" si="13"/>
        <v>0</v>
      </c>
      <c r="AB25" s="122">
        <f t="shared" si="14"/>
        <v>0</v>
      </c>
      <c r="AC25" s="122">
        <f t="shared" si="15"/>
        <v>15</v>
      </c>
      <c r="AD25" s="122">
        <f t="shared" si="16"/>
        <v>0</v>
      </c>
      <c r="AE25" s="122">
        <f t="shared" si="17"/>
        <v>0</v>
      </c>
      <c r="AF25" s="123" t="str">
        <f t="shared" si="18"/>
        <v>nesplňuje min. počet 4 závodůl</v>
      </c>
    </row>
    <row r="26" spans="1:32" ht="19.5">
      <c r="A26" s="8" t="s">
        <v>27</v>
      </c>
      <c r="B26" s="19" t="s">
        <v>397</v>
      </c>
      <c r="C26" s="25"/>
      <c r="D26" s="50"/>
      <c r="E26" s="51"/>
      <c r="F26" s="54"/>
      <c r="G26" s="44"/>
      <c r="H26" s="39"/>
      <c r="I26" s="26"/>
      <c r="J26" s="33"/>
      <c r="K26" s="26"/>
      <c r="L26" s="33">
        <v>28</v>
      </c>
      <c r="M26" s="26"/>
      <c r="N26" s="33"/>
      <c r="O26" s="39"/>
      <c r="P26" s="118">
        <f t="shared" si="2"/>
        <v>28</v>
      </c>
      <c r="Q26" s="119" t="str">
        <f t="shared" si="3"/>
        <v>DQ</v>
      </c>
      <c r="R26" s="120">
        <f t="shared" si="4"/>
        <v>1</v>
      </c>
      <c r="S26" s="121">
        <f t="shared" si="5"/>
        <v>28</v>
      </c>
      <c r="T26" s="122">
        <f t="shared" si="6"/>
        <v>0</v>
      </c>
      <c r="U26" s="122">
        <f t="shared" si="7"/>
        <v>0</v>
      </c>
      <c r="V26" s="122">
        <f t="shared" si="8"/>
        <v>0</v>
      </c>
      <c r="W26" s="122">
        <f t="shared" si="9"/>
        <v>0</v>
      </c>
      <c r="X26" s="122">
        <f t="shared" si="10"/>
        <v>0</v>
      </c>
      <c r="Y26" s="122">
        <f t="shared" si="11"/>
        <v>0</v>
      </c>
      <c r="Z26" s="122">
        <f t="shared" si="12"/>
        <v>0</v>
      </c>
      <c r="AA26" s="122">
        <f t="shared" si="13"/>
        <v>0</v>
      </c>
      <c r="AB26" s="122">
        <f t="shared" si="14"/>
        <v>28</v>
      </c>
      <c r="AC26" s="122">
        <f t="shared" si="15"/>
        <v>0</v>
      </c>
      <c r="AD26" s="122">
        <f t="shared" si="16"/>
        <v>0</v>
      </c>
      <c r="AE26" s="122">
        <f t="shared" si="17"/>
        <v>0</v>
      </c>
      <c r="AF26" s="123" t="str">
        <f t="shared" si="18"/>
        <v>nesplňuje min. počet 4 závodůl</v>
      </c>
    </row>
    <row r="27" spans="1:32" ht="19.5">
      <c r="A27" s="8" t="s">
        <v>28</v>
      </c>
      <c r="B27" s="19" t="s">
        <v>66</v>
      </c>
      <c r="C27" s="25"/>
      <c r="D27" s="50"/>
      <c r="E27" s="51"/>
      <c r="F27" s="54"/>
      <c r="G27" s="44"/>
      <c r="H27" s="39"/>
      <c r="I27" s="26"/>
      <c r="J27" s="33">
        <v>26</v>
      </c>
      <c r="K27" s="26"/>
      <c r="L27" s="33"/>
      <c r="M27" s="26"/>
      <c r="N27" s="33"/>
      <c r="O27" s="39"/>
      <c r="P27" s="118">
        <f t="shared" si="2"/>
        <v>26</v>
      </c>
      <c r="Q27" s="119" t="str">
        <f t="shared" si="3"/>
        <v>DQ</v>
      </c>
      <c r="R27" s="120">
        <f t="shared" si="4"/>
        <v>1</v>
      </c>
      <c r="S27" s="121">
        <f t="shared" si="5"/>
        <v>26</v>
      </c>
      <c r="T27" s="122">
        <f t="shared" si="6"/>
        <v>0</v>
      </c>
      <c r="U27" s="122">
        <f t="shared" si="7"/>
        <v>0</v>
      </c>
      <c r="V27" s="122">
        <f t="shared" si="8"/>
        <v>0</v>
      </c>
      <c r="W27" s="122">
        <f t="shared" si="9"/>
        <v>0</v>
      </c>
      <c r="X27" s="122">
        <f t="shared" si="10"/>
        <v>0</v>
      </c>
      <c r="Y27" s="122">
        <f t="shared" si="11"/>
        <v>0</v>
      </c>
      <c r="Z27" s="122">
        <f t="shared" si="12"/>
        <v>26</v>
      </c>
      <c r="AA27" s="122">
        <f t="shared" si="13"/>
        <v>0</v>
      </c>
      <c r="AB27" s="122">
        <f t="shared" si="14"/>
        <v>0</v>
      </c>
      <c r="AC27" s="122">
        <f t="shared" si="15"/>
        <v>0</v>
      </c>
      <c r="AD27" s="122">
        <f t="shared" si="16"/>
        <v>0</v>
      </c>
      <c r="AE27" s="122">
        <f t="shared" si="17"/>
        <v>0</v>
      </c>
      <c r="AF27" s="123" t="str">
        <f t="shared" si="18"/>
        <v>nesplňuje min. počet 4 závodůl</v>
      </c>
    </row>
    <row r="28" spans="1:32" ht="19.5">
      <c r="A28" s="8" t="s">
        <v>29</v>
      </c>
      <c r="B28" s="19" t="s">
        <v>398</v>
      </c>
      <c r="C28" s="25"/>
      <c r="D28" s="50"/>
      <c r="E28" s="51"/>
      <c r="F28" s="54"/>
      <c r="G28" s="44"/>
      <c r="H28" s="39"/>
      <c r="I28" s="26"/>
      <c r="J28" s="33"/>
      <c r="K28" s="26"/>
      <c r="L28" s="33">
        <v>26</v>
      </c>
      <c r="M28" s="26"/>
      <c r="N28" s="33"/>
      <c r="O28" s="39"/>
      <c r="P28" s="118">
        <f t="shared" si="2"/>
        <v>26</v>
      </c>
      <c r="Q28" s="119" t="str">
        <f t="shared" si="3"/>
        <v>DQ</v>
      </c>
      <c r="R28" s="120">
        <f t="shared" si="4"/>
        <v>1</v>
      </c>
      <c r="S28" s="121">
        <f t="shared" si="5"/>
        <v>26</v>
      </c>
      <c r="T28" s="122">
        <f t="shared" si="6"/>
        <v>0</v>
      </c>
      <c r="U28" s="122">
        <f t="shared" si="7"/>
        <v>0</v>
      </c>
      <c r="V28" s="122">
        <f t="shared" si="8"/>
        <v>0</v>
      </c>
      <c r="W28" s="122">
        <f t="shared" si="9"/>
        <v>0</v>
      </c>
      <c r="X28" s="122">
        <f t="shared" si="10"/>
        <v>0</v>
      </c>
      <c r="Y28" s="122">
        <f t="shared" si="11"/>
        <v>0</v>
      </c>
      <c r="Z28" s="122">
        <f t="shared" si="12"/>
        <v>0</v>
      </c>
      <c r="AA28" s="122">
        <f t="shared" si="13"/>
        <v>0</v>
      </c>
      <c r="AB28" s="122">
        <f t="shared" si="14"/>
        <v>26</v>
      </c>
      <c r="AC28" s="122">
        <f t="shared" si="15"/>
        <v>0</v>
      </c>
      <c r="AD28" s="122">
        <f t="shared" si="16"/>
        <v>0</v>
      </c>
      <c r="AE28" s="122">
        <f t="shared" si="17"/>
        <v>0</v>
      </c>
      <c r="AF28" s="123" t="str">
        <f t="shared" si="18"/>
        <v>nesplňuje min. počet 4 závodůl</v>
      </c>
    </row>
    <row r="29" spans="1:32" ht="19.5">
      <c r="A29" s="8" t="s">
        <v>30</v>
      </c>
      <c r="B29" s="19" t="s">
        <v>99</v>
      </c>
      <c r="C29" s="25"/>
      <c r="D29" s="50"/>
      <c r="E29" s="51"/>
      <c r="F29" s="54"/>
      <c r="G29" s="45"/>
      <c r="H29" s="34">
        <v>25</v>
      </c>
      <c r="I29" s="25"/>
      <c r="J29" s="33"/>
      <c r="K29" s="26"/>
      <c r="L29" s="33"/>
      <c r="M29" s="26"/>
      <c r="N29" s="33"/>
      <c r="O29" s="39"/>
      <c r="P29" s="118">
        <f t="shared" si="2"/>
        <v>25</v>
      </c>
      <c r="Q29" s="119" t="str">
        <f t="shared" si="3"/>
        <v>DQ</v>
      </c>
      <c r="R29" s="120">
        <f t="shared" si="4"/>
        <v>1</v>
      </c>
      <c r="S29" s="121">
        <f t="shared" si="5"/>
        <v>25</v>
      </c>
      <c r="T29" s="122">
        <f t="shared" si="6"/>
        <v>0</v>
      </c>
      <c r="U29" s="122">
        <f t="shared" si="7"/>
        <v>0</v>
      </c>
      <c r="V29" s="122">
        <f t="shared" si="8"/>
        <v>0</v>
      </c>
      <c r="W29" s="122">
        <f t="shared" si="9"/>
        <v>0</v>
      </c>
      <c r="X29" s="122">
        <f t="shared" si="10"/>
        <v>25</v>
      </c>
      <c r="Y29" s="122">
        <f t="shared" si="11"/>
        <v>0</v>
      </c>
      <c r="Z29" s="122">
        <f t="shared" si="12"/>
        <v>0</v>
      </c>
      <c r="AA29" s="122">
        <f t="shared" si="13"/>
        <v>0</v>
      </c>
      <c r="AB29" s="122">
        <f t="shared" si="14"/>
        <v>0</v>
      </c>
      <c r="AC29" s="122">
        <f t="shared" si="15"/>
        <v>0</v>
      </c>
      <c r="AD29" s="122">
        <f t="shared" si="16"/>
        <v>0</v>
      </c>
      <c r="AE29" s="122">
        <f t="shared" si="17"/>
        <v>0</v>
      </c>
      <c r="AF29" s="123" t="str">
        <f t="shared" si="18"/>
        <v>nesplňuje min. počet 4 závodůl</v>
      </c>
    </row>
    <row r="30" spans="1:32" ht="19.5">
      <c r="A30" s="8" t="s">
        <v>31</v>
      </c>
      <c r="B30" s="19" t="s">
        <v>69</v>
      </c>
      <c r="C30" s="26">
        <v>3</v>
      </c>
      <c r="D30" s="50"/>
      <c r="E30" s="51"/>
      <c r="F30" s="54"/>
      <c r="G30" s="44"/>
      <c r="H30" s="39"/>
      <c r="I30" s="26">
        <v>13</v>
      </c>
      <c r="J30" s="33"/>
      <c r="K30" s="26"/>
      <c r="L30" s="33"/>
      <c r="M30" s="26">
        <v>6</v>
      </c>
      <c r="N30" s="33"/>
      <c r="O30" s="39"/>
      <c r="P30" s="118">
        <f t="shared" si="2"/>
        <v>22</v>
      </c>
      <c r="Q30" s="119" t="str">
        <f t="shared" si="3"/>
        <v>DQ</v>
      </c>
      <c r="R30" s="120">
        <f t="shared" si="4"/>
        <v>3</v>
      </c>
      <c r="S30" s="121">
        <f t="shared" si="5"/>
        <v>22</v>
      </c>
      <c r="T30" s="122">
        <f t="shared" si="6"/>
        <v>3</v>
      </c>
      <c r="U30" s="122">
        <f t="shared" si="7"/>
        <v>0</v>
      </c>
      <c r="V30" s="122">
        <f t="shared" si="8"/>
        <v>0</v>
      </c>
      <c r="W30" s="122">
        <f t="shared" si="9"/>
        <v>0</v>
      </c>
      <c r="X30" s="122">
        <f t="shared" si="10"/>
        <v>0</v>
      </c>
      <c r="Y30" s="122">
        <f t="shared" si="11"/>
        <v>13</v>
      </c>
      <c r="Z30" s="122">
        <f t="shared" si="12"/>
        <v>0</v>
      </c>
      <c r="AA30" s="122">
        <f t="shared" si="13"/>
        <v>0</v>
      </c>
      <c r="AB30" s="122">
        <f t="shared" si="14"/>
        <v>0</v>
      </c>
      <c r="AC30" s="122">
        <f t="shared" si="15"/>
        <v>6</v>
      </c>
      <c r="AD30" s="122">
        <f t="shared" si="16"/>
        <v>0</v>
      </c>
      <c r="AE30" s="122">
        <f t="shared" si="17"/>
        <v>0</v>
      </c>
      <c r="AF30" s="123" t="str">
        <f t="shared" si="18"/>
        <v>nesplňuje min. počet 4 závodůl</v>
      </c>
    </row>
    <row r="31" spans="1:32" ht="19.5">
      <c r="A31" s="8" t="s">
        <v>32</v>
      </c>
      <c r="B31" s="19" t="s">
        <v>98</v>
      </c>
      <c r="C31" s="25"/>
      <c r="D31" s="50"/>
      <c r="E31" s="51"/>
      <c r="F31" s="54"/>
      <c r="G31" s="44"/>
      <c r="H31" s="39">
        <v>18</v>
      </c>
      <c r="I31" s="26"/>
      <c r="J31" s="33"/>
      <c r="K31" s="26"/>
      <c r="L31" s="33"/>
      <c r="M31" s="26"/>
      <c r="N31" s="33"/>
      <c r="O31" s="39"/>
      <c r="P31" s="118">
        <f t="shared" si="2"/>
        <v>18</v>
      </c>
      <c r="Q31" s="119" t="str">
        <f t="shared" si="3"/>
        <v>DQ</v>
      </c>
      <c r="R31" s="120">
        <f t="shared" si="4"/>
        <v>1</v>
      </c>
      <c r="S31" s="121">
        <f t="shared" si="5"/>
        <v>18</v>
      </c>
      <c r="T31" s="122">
        <f t="shared" si="6"/>
        <v>0</v>
      </c>
      <c r="U31" s="122">
        <f t="shared" si="7"/>
        <v>0</v>
      </c>
      <c r="V31" s="122">
        <f t="shared" si="8"/>
        <v>0</v>
      </c>
      <c r="W31" s="122">
        <f t="shared" si="9"/>
        <v>0</v>
      </c>
      <c r="X31" s="122">
        <f t="shared" si="10"/>
        <v>18</v>
      </c>
      <c r="Y31" s="122">
        <f t="shared" si="11"/>
        <v>0</v>
      </c>
      <c r="Z31" s="122">
        <f t="shared" si="12"/>
        <v>0</v>
      </c>
      <c r="AA31" s="122">
        <f t="shared" si="13"/>
        <v>0</v>
      </c>
      <c r="AB31" s="122">
        <f t="shared" si="14"/>
        <v>0</v>
      </c>
      <c r="AC31" s="122">
        <f t="shared" si="15"/>
        <v>0</v>
      </c>
      <c r="AD31" s="122">
        <f t="shared" si="16"/>
        <v>0</v>
      </c>
      <c r="AE31" s="122">
        <f t="shared" si="17"/>
        <v>0</v>
      </c>
      <c r="AF31" s="123" t="str">
        <f t="shared" si="18"/>
        <v>nesplňuje min. počet 4 závodůl</v>
      </c>
    </row>
    <row r="32" spans="1:32" ht="19.5">
      <c r="A32" s="8" t="s">
        <v>33</v>
      </c>
      <c r="B32" s="19" t="s">
        <v>102</v>
      </c>
      <c r="C32" s="25"/>
      <c r="D32" s="50"/>
      <c r="E32" s="51"/>
      <c r="F32" s="54"/>
      <c r="G32" s="44"/>
      <c r="H32" s="39"/>
      <c r="I32" s="26">
        <v>18</v>
      </c>
      <c r="J32" s="33"/>
      <c r="K32" s="26"/>
      <c r="L32" s="33"/>
      <c r="M32" s="26"/>
      <c r="N32" s="33"/>
      <c r="O32" s="39"/>
      <c r="P32" s="118">
        <f t="shared" si="2"/>
        <v>18</v>
      </c>
      <c r="Q32" s="119" t="str">
        <f t="shared" si="3"/>
        <v>DQ</v>
      </c>
      <c r="R32" s="120">
        <f t="shared" si="4"/>
        <v>1</v>
      </c>
      <c r="S32" s="121">
        <f t="shared" si="5"/>
        <v>18</v>
      </c>
      <c r="T32" s="122">
        <f t="shared" si="6"/>
        <v>0</v>
      </c>
      <c r="U32" s="122">
        <f t="shared" si="7"/>
        <v>0</v>
      </c>
      <c r="V32" s="122">
        <f t="shared" si="8"/>
        <v>0</v>
      </c>
      <c r="W32" s="122">
        <f t="shared" si="9"/>
        <v>0</v>
      </c>
      <c r="X32" s="122">
        <f t="shared" si="10"/>
        <v>0</v>
      </c>
      <c r="Y32" s="122">
        <f t="shared" si="11"/>
        <v>18</v>
      </c>
      <c r="Z32" s="122">
        <f t="shared" si="12"/>
        <v>0</v>
      </c>
      <c r="AA32" s="122">
        <f t="shared" si="13"/>
        <v>0</v>
      </c>
      <c r="AB32" s="122">
        <f t="shared" si="14"/>
        <v>0</v>
      </c>
      <c r="AC32" s="122">
        <f t="shared" si="15"/>
        <v>0</v>
      </c>
      <c r="AD32" s="122">
        <f t="shared" si="16"/>
        <v>0</v>
      </c>
      <c r="AE32" s="122">
        <f t="shared" si="17"/>
        <v>0</v>
      </c>
      <c r="AF32" s="123" t="str">
        <f t="shared" si="18"/>
        <v>nesplňuje min. počet 4 závodůl</v>
      </c>
    </row>
    <row r="33" spans="1:32" ht="19.5">
      <c r="A33" s="8" t="s">
        <v>34</v>
      </c>
      <c r="B33" s="19" t="s">
        <v>127</v>
      </c>
      <c r="C33" s="26"/>
      <c r="D33" s="50"/>
      <c r="E33" s="51"/>
      <c r="F33" s="54"/>
      <c r="G33" s="44"/>
      <c r="H33" s="39">
        <v>6</v>
      </c>
      <c r="I33" s="26"/>
      <c r="J33" s="33"/>
      <c r="K33" s="26">
        <v>12</v>
      </c>
      <c r="L33" s="33"/>
      <c r="M33" s="26"/>
      <c r="N33" s="33"/>
      <c r="O33" s="39"/>
      <c r="P33" s="118">
        <f t="shared" si="2"/>
        <v>18</v>
      </c>
      <c r="Q33" s="119" t="str">
        <f t="shared" si="3"/>
        <v>DQ</v>
      </c>
      <c r="R33" s="120">
        <f t="shared" si="4"/>
        <v>2</v>
      </c>
      <c r="S33" s="121">
        <f t="shared" si="5"/>
        <v>18</v>
      </c>
      <c r="T33" s="122">
        <f t="shared" si="6"/>
        <v>0</v>
      </c>
      <c r="U33" s="122">
        <f t="shared" si="7"/>
        <v>0</v>
      </c>
      <c r="V33" s="122">
        <f t="shared" si="8"/>
        <v>0</v>
      </c>
      <c r="W33" s="122">
        <f t="shared" si="9"/>
        <v>0</v>
      </c>
      <c r="X33" s="122">
        <f t="shared" si="10"/>
        <v>6</v>
      </c>
      <c r="Y33" s="122">
        <f t="shared" si="11"/>
        <v>0</v>
      </c>
      <c r="Z33" s="122">
        <f t="shared" si="12"/>
        <v>0</v>
      </c>
      <c r="AA33" s="122">
        <f t="shared" si="13"/>
        <v>12</v>
      </c>
      <c r="AB33" s="122">
        <f t="shared" si="14"/>
        <v>0</v>
      </c>
      <c r="AC33" s="122">
        <f t="shared" si="15"/>
        <v>0</v>
      </c>
      <c r="AD33" s="122">
        <f t="shared" si="16"/>
        <v>0</v>
      </c>
      <c r="AE33" s="122">
        <f t="shared" si="17"/>
        <v>0</v>
      </c>
      <c r="AF33" s="123" t="str">
        <f t="shared" si="18"/>
        <v>nesplňuje min. počet 4 závodůl</v>
      </c>
    </row>
    <row r="34" spans="1:32" ht="19.5">
      <c r="A34" s="8" t="s">
        <v>35</v>
      </c>
      <c r="B34" s="19" t="s">
        <v>353</v>
      </c>
      <c r="C34" s="25"/>
      <c r="D34" s="50"/>
      <c r="E34" s="51"/>
      <c r="F34" s="54"/>
      <c r="G34" s="44"/>
      <c r="H34" s="39"/>
      <c r="I34" s="26"/>
      <c r="J34" s="33">
        <v>18</v>
      </c>
      <c r="K34" s="26"/>
      <c r="L34" s="33"/>
      <c r="M34" s="26"/>
      <c r="N34" s="33"/>
      <c r="O34" s="39"/>
      <c r="P34" s="118">
        <f t="shared" si="2"/>
        <v>18</v>
      </c>
      <c r="Q34" s="119" t="str">
        <f t="shared" si="3"/>
        <v>DQ</v>
      </c>
      <c r="R34" s="120">
        <f t="shared" si="4"/>
        <v>1</v>
      </c>
      <c r="S34" s="121">
        <f t="shared" si="5"/>
        <v>18</v>
      </c>
      <c r="T34" s="122">
        <f t="shared" si="6"/>
        <v>0</v>
      </c>
      <c r="U34" s="122">
        <f t="shared" si="7"/>
        <v>0</v>
      </c>
      <c r="V34" s="122">
        <f t="shared" si="8"/>
        <v>0</v>
      </c>
      <c r="W34" s="122">
        <f t="shared" si="9"/>
        <v>0</v>
      </c>
      <c r="X34" s="122">
        <f t="shared" si="10"/>
        <v>0</v>
      </c>
      <c r="Y34" s="122">
        <f t="shared" si="11"/>
        <v>0</v>
      </c>
      <c r="Z34" s="122">
        <f t="shared" si="12"/>
        <v>18</v>
      </c>
      <c r="AA34" s="122">
        <f t="shared" si="13"/>
        <v>0</v>
      </c>
      <c r="AB34" s="122">
        <f t="shared" si="14"/>
        <v>0</v>
      </c>
      <c r="AC34" s="122">
        <f t="shared" si="15"/>
        <v>0</v>
      </c>
      <c r="AD34" s="122">
        <f t="shared" si="16"/>
        <v>0</v>
      </c>
      <c r="AE34" s="122">
        <f t="shared" si="17"/>
        <v>0</v>
      </c>
      <c r="AF34" s="123" t="str">
        <f t="shared" si="18"/>
        <v>nesplňuje min. počet 4 závodůl</v>
      </c>
    </row>
    <row r="35" spans="1:32" ht="19.5">
      <c r="A35" s="8" t="s">
        <v>36</v>
      </c>
      <c r="B35" s="19" t="s">
        <v>272</v>
      </c>
      <c r="C35" s="25"/>
      <c r="D35" s="50">
        <v>17</v>
      </c>
      <c r="E35" s="51"/>
      <c r="F35" s="54"/>
      <c r="G35" s="44"/>
      <c r="H35" s="39"/>
      <c r="I35" s="26"/>
      <c r="J35" s="33"/>
      <c r="K35" s="26"/>
      <c r="L35" s="33"/>
      <c r="M35" s="26"/>
      <c r="N35" s="33"/>
      <c r="O35" s="39"/>
      <c r="P35" s="118">
        <f aca="true" t="shared" si="19" ref="P35:P60">SUM(C35:O35)</f>
        <v>17</v>
      </c>
      <c r="Q35" s="119" t="str">
        <f aca="true" t="shared" si="20" ref="Q35:Q60">IF(R35&gt;=4,S35,"DQ")</f>
        <v>DQ</v>
      </c>
      <c r="R35" s="120">
        <f aca="true" t="shared" si="21" ref="R35:R60">COUNT(C35:E35,G35:O35)</f>
        <v>1</v>
      </c>
      <c r="S35" s="121">
        <f aca="true" t="shared" si="22" ref="S35:S60">IF(R35&lt;=10,P35,IF(R35&gt;10,P35-(SMALL(T35:AE35,1)+SMALL(T35:AE35,2))))</f>
        <v>17</v>
      </c>
      <c r="T35" s="122">
        <f aca="true" t="shared" si="23" ref="T35:T60">C35</f>
        <v>0</v>
      </c>
      <c r="U35" s="122">
        <f aca="true" t="shared" si="24" ref="U35:U60">D35</f>
        <v>17</v>
      </c>
      <c r="V35" s="122">
        <f aca="true" t="shared" si="25" ref="V35:V60">E35</f>
        <v>0</v>
      </c>
      <c r="W35" s="122">
        <f aca="true" t="shared" si="26" ref="W35:W60">G35</f>
        <v>0</v>
      </c>
      <c r="X35" s="122">
        <f aca="true" t="shared" si="27" ref="X35:X60">H35</f>
        <v>0</v>
      </c>
      <c r="Y35" s="122">
        <f aca="true" t="shared" si="28" ref="Y35:Y60">I35</f>
        <v>0</v>
      </c>
      <c r="Z35" s="122">
        <f aca="true" t="shared" si="29" ref="Z35:Z60">J35</f>
        <v>0</v>
      </c>
      <c r="AA35" s="122">
        <f aca="true" t="shared" si="30" ref="AA35:AA60">K35</f>
        <v>0</v>
      </c>
      <c r="AB35" s="122">
        <f aca="true" t="shared" si="31" ref="AB35:AB60">L35</f>
        <v>0</v>
      </c>
      <c r="AC35" s="122">
        <f aca="true" t="shared" si="32" ref="AC35:AC60">M35</f>
        <v>0</v>
      </c>
      <c r="AD35" s="122">
        <f aca="true" t="shared" si="33" ref="AD35:AD60">N35</f>
        <v>0</v>
      </c>
      <c r="AE35" s="122">
        <f aca="true" t="shared" si="34" ref="AE35:AE60">O35</f>
        <v>0</v>
      </c>
      <c r="AF35" s="123" t="str">
        <f aca="true" t="shared" si="35" ref="AF35:AF60">IF(R35&lt;4,"nesplňuje min. počet 4 závodůl","ok")</f>
        <v>nesplňuje min. počet 4 závodůl</v>
      </c>
    </row>
    <row r="36" spans="1:32" ht="19.5">
      <c r="A36" s="8" t="s">
        <v>37</v>
      </c>
      <c r="B36" s="19" t="s">
        <v>283</v>
      </c>
      <c r="C36" s="25"/>
      <c r="D36" s="50"/>
      <c r="E36" s="51">
        <v>16</v>
      </c>
      <c r="F36" s="54"/>
      <c r="G36" s="44"/>
      <c r="H36" s="39"/>
      <c r="I36" s="26"/>
      <c r="J36" s="33"/>
      <c r="K36" s="26"/>
      <c r="L36" s="33"/>
      <c r="M36" s="26"/>
      <c r="N36" s="33"/>
      <c r="O36" s="39"/>
      <c r="P36" s="118">
        <f t="shared" si="19"/>
        <v>16</v>
      </c>
      <c r="Q36" s="119" t="str">
        <f t="shared" si="20"/>
        <v>DQ</v>
      </c>
      <c r="R36" s="120">
        <f t="shared" si="21"/>
        <v>1</v>
      </c>
      <c r="S36" s="121">
        <f t="shared" si="22"/>
        <v>16</v>
      </c>
      <c r="T36" s="122">
        <f t="shared" si="23"/>
        <v>0</v>
      </c>
      <c r="U36" s="122">
        <f t="shared" si="24"/>
        <v>0</v>
      </c>
      <c r="V36" s="122">
        <f t="shared" si="25"/>
        <v>16</v>
      </c>
      <c r="W36" s="122">
        <f t="shared" si="26"/>
        <v>0</v>
      </c>
      <c r="X36" s="122">
        <f t="shared" si="27"/>
        <v>0</v>
      </c>
      <c r="Y36" s="122">
        <f t="shared" si="28"/>
        <v>0</v>
      </c>
      <c r="Z36" s="122">
        <f t="shared" si="29"/>
        <v>0</v>
      </c>
      <c r="AA36" s="122">
        <f t="shared" si="30"/>
        <v>0</v>
      </c>
      <c r="AB36" s="122">
        <f t="shared" si="31"/>
        <v>0</v>
      </c>
      <c r="AC36" s="122">
        <f t="shared" si="32"/>
        <v>0</v>
      </c>
      <c r="AD36" s="122">
        <f t="shared" si="33"/>
        <v>0</v>
      </c>
      <c r="AE36" s="122">
        <f t="shared" si="34"/>
        <v>0</v>
      </c>
      <c r="AF36" s="123" t="str">
        <f t="shared" si="35"/>
        <v>nesplňuje min. počet 4 závodůl</v>
      </c>
    </row>
    <row r="37" spans="1:32" ht="19.5">
      <c r="A37" s="8" t="s">
        <v>38</v>
      </c>
      <c r="B37" s="19" t="s">
        <v>475</v>
      </c>
      <c r="C37" s="25"/>
      <c r="D37" s="50"/>
      <c r="E37" s="51"/>
      <c r="F37" s="54"/>
      <c r="G37" s="44"/>
      <c r="H37" s="39"/>
      <c r="I37" s="26"/>
      <c r="J37" s="33"/>
      <c r="K37" s="26"/>
      <c r="L37" s="33"/>
      <c r="M37" s="26"/>
      <c r="N37" s="33"/>
      <c r="O37" s="39">
        <v>16</v>
      </c>
      <c r="P37" s="118">
        <f t="shared" si="19"/>
        <v>16</v>
      </c>
      <c r="Q37" s="119" t="str">
        <f t="shared" si="20"/>
        <v>DQ</v>
      </c>
      <c r="R37" s="120">
        <f t="shared" si="21"/>
        <v>1</v>
      </c>
      <c r="S37" s="121">
        <f t="shared" si="22"/>
        <v>16</v>
      </c>
      <c r="T37" s="122">
        <f t="shared" si="23"/>
        <v>0</v>
      </c>
      <c r="U37" s="122">
        <f t="shared" si="24"/>
        <v>0</v>
      </c>
      <c r="V37" s="122">
        <f t="shared" si="25"/>
        <v>0</v>
      </c>
      <c r="W37" s="122">
        <f t="shared" si="26"/>
        <v>0</v>
      </c>
      <c r="X37" s="122">
        <f t="shared" si="27"/>
        <v>0</v>
      </c>
      <c r="Y37" s="122">
        <f t="shared" si="28"/>
        <v>0</v>
      </c>
      <c r="Z37" s="122">
        <f t="shared" si="29"/>
        <v>0</v>
      </c>
      <c r="AA37" s="122">
        <f t="shared" si="30"/>
        <v>0</v>
      </c>
      <c r="AB37" s="122">
        <f t="shared" si="31"/>
        <v>0</v>
      </c>
      <c r="AC37" s="122">
        <f t="shared" si="32"/>
        <v>0</v>
      </c>
      <c r="AD37" s="122">
        <f t="shared" si="33"/>
        <v>0</v>
      </c>
      <c r="AE37" s="122">
        <f t="shared" si="34"/>
        <v>16</v>
      </c>
      <c r="AF37" s="123" t="str">
        <f t="shared" si="35"/>
        <v>nesplňuje min. počet 4 závodůl</v>
      </c>
    </row>
    <row r="38" spans="1:32" ht="19.5">
      <c r="A38" s="8" t="s">
        <v>39</v>
      </c>
      <c r="B38" s="19" t="s">
        <v>349</v>
      </c>
      <c r="C38" s="25"/>
      <c r="D38" s="50"/>
      <c r="E38" s="51"/>
      <c r="F38" s="54"/>
      <c r="G38" s="44"/>
      <c r="H38" s="39"/>
      <c r="I38" s="26">
        <v>15</v>
      </c>
      <c r="J38" s="33"/>
      <c r="K38" s="26"/>
      <c r="L38" s="33"/>
      <c r="M38" s="26"/>
      <c r="N38" s="33"/>
      <c r="O38" s="39"/>
      <c r="P38" s="118">
        <f t="shared" si="19"/>
        <v>15</v>
      </c>
      <c r="Q38" s="119" t="str">
        <f t="shared" si="20"/>
        <v>DQ</v>
      </c>
      <c r="R38" s="120">
        <f t="shared" si="21"/>
        <v>1</v>
      </c>
      <c r="S38" s="121">
        <f t="shared" si="22"/>
        <v>15</v>
      </c>
      <c r="T38" s="122">
        <f t="shared" si="23"/>
        <v>0</v>
      </c>
      <c r="U38" s="122">
        <f t="shared" si="24"/>
        <v>0</v>
      </c>
      <c r="V38" s="122">
        <f t="shared" si="25"/>
        <v>0</v>
      </c>
      <c r="W38" s="122">
        <f t="shared" si="26"/>
        <v>0</v>
      </c>
      <c r="X38" s="122">
        <f t="shared" si="27"/>
        <v>0</v>
      </c>
      <c r="Y38" s="122">
        <f t="shared" si="28"/>
        <v>15</v>
      </c>
      <c r="Z38" s="122">
        <f t="shared" si="29"/>
        <v>0</v>
      </c>
      <c r="AA38" s="122">
        <f t="shared" si="30"/>
        <v>0</v>
      </c>
      <c r="AB38" s="122">
        <f t="shared" si="31"/>
        <v>0</v>
      </c>
      <c r="AC38" s="122">
        <f t="shared" si="32"/>
        <v>0</v>
      </c>
      <c r="AD38" s="122">
        <f t="shared" si="33"/>
        <v>0</v>
      </c>
      <c r="AE38" s="122">
        <f t="shared" si="34"/>
        <v>0</v>
      </c>
      <c r="AF38" s="123" t="str">
        <f t="shared" si="35"/>
        <v>nesplňuje min. počet 4 závodůl</v>
      </c>
    </row>
    <row r="39" spans="1:32" ht="19.5">
      <c r="A39" s="8" t="s">
        <v>40</v>
      </c>
      <c r="B39" s="19" t="s">
        <v>381</v>
      </c>
      <c r="C39" s="25"/>
      <c r="D39" s="50"/>
      <c r="E39" s="51"/>
      <c r="F39" s="54"/>
      <c r="G39" s="44"/>
      <c r="H39" s="39"/>
      <c r="I39" s="26"/>
      <c r="J39" s="33"/>
      <c r="K39" s="26">
        <v>15</v>
      </c>
      <c r="L39" s="33"/>
      <c r="M39" s="26"/>
      <c r="N39" s="33"/>
      <c r="O39" s="39"/>
      <c r="P39" s="118">
        <f t="shared" si="19"/>
        <v>15</v>
      </c>
      <c r="Q39" s="119" t="str">
        <f t="shared" si="20"/>
        <v>DQ</v>
      </c>
      <c r="R39" s="120">
        <f t="shared" si="21"/>
        <v>1</v>
      </c>
      <c r="S39" s="121">
        <f t="shared" si="22"/>
        <v>15</v>
      </c>
      <c r="T39" s="122">
        <f t="shared" si="23"/>
        <v>0</v>
      </c>
      <c r="U39" s="122">
        <f t="shared" si="24"/>
        <v>0</v>
      </c>
      <c r="V39" s="122">
        <f t="shared" si="25"/>
        <v>0</v>
      </c>
      <c r="W39" s="122">
        <f t="shared" si="26"/>
        <v>0</v>
      </c>
      <c r="X39" s="122">
        <f t="shared" si="27"/>
        <v>0</v>
      </c>
      <c r="Y39" s="122">
        <f t="shared" si="28"/>
        <v>0</v>
      </c>
      <c r="Z39" s="122">
        <f t="shared" si="29"/>
        <v>0</v>
      </c>
      <c r="AA39" s="122">
        <f t="shared" si="30"/>
        <v>15</v>
      </c>
      <c r="AB39" s="122">
        <f t="shared" si="31"/>
        <v>0</v>
      </c>
      <c r="AC39" s="122">
        <f t="shared" si="32"/>
        <v>0</v>
      </c>
      <c r="AD39" s="122">
        <f t="shared" si="33"/>
        <v>0</v>
      </c>
      <c r="AE39" s="122">
        <f t="shared" si="34"/>
        <v>0</v>
      </c>
      <c r="AF39" s="123" t="str">
        <f t="shared" si="35"/>
        <v>nesplňuje min. počet 4 závodůl</v>
      </c>
    </row>
    <row r="40" spans="1:32" ht="19.5">
      <c r="A40" s="8" t="s">
        <v>42</v>
      </c>
      <c r="B40" s="19" t="s">
        <v>65</v>
      </c>
      <c r="C40" s="26"/>
      <c r="D40" s="50">
        <v>12</v>
      </c>
      <c r="E40" s="51"/>
      <c r="F40" s="54"/>
      <c r="G40" s="44"/>
      <c r="H40" s="39"/>
      <c r="I40" s="26"/>
      <c r="J40" s="33"/>
      <c r="K40" s="26"/>
      <c r="L40" s="33"/>
      <c r="M40" s="26"/>
      <c r="N40" s="33"/>
      <c r="O40" s="39"/>
      <c r="P40" s="118">
        <f t="shared" si="19"/>
        <v>12</v>
      </c>
      <c r="Q40" s="119" t="str">
        <f t="shared" si="20"/>
        <v>DQ</v>
      </c>
      <c r="R40" s="120">
        <f t="shared" si="21"/>
        <v>1</v>
      </c>
      <c r="S40" s="121">
        <f t="shared" si="22"/>
        <v>12</v>
      </c>
      <c r="T40" s="122">
        <f t="shared" si="23"/>
        <v>0</v>
      </c>
      <c r="U40" s="122">
        <f t="shared" si="24"/>
        <v>12</v>
      </c>
      <c r="V40" s="122">
        <f t="shared" si="25"/>
        <v>0</v>
      </c>
      <c r="W40" s="122">
        <f t="shared" si="26"/>
        <v>0</v>
      </c>
      <c r="X40" s="122">
        <f t="shared" si="27"/>
        <v>0</v>
      </c>
      <c r="Y40" s="122">
        <f t="shared" si="28"/>
        <v>0</v>
      </c>
      <c r="Z40" s="122">
        <f t="shared" si="29"/>
        <v>0</v>
      </c>
      <c r="AA40" s="122">
        <f t="shared" si="30"/>
        <v>0</v>
      </c>
      <c r="AB40" s="122">
        <f t="shared" si="31"/>
        <v>0</v>
      </c>
      <c r="AC40" s="122">
        <f t="shared" si="32"/>
        <v>0</v>
      </c>
      <c r="AD40" s="122">
        <f t="shared" si="33"/>
        <v>0</v>
      </c>
      <c r="AE40" s="122">
        <f t="shared" si="34"/>
        <v>0</v>
      </c>
      <c r="AF40" s="123" t="str">
        <f t="shared" si="35"/>
        <v>nesplňuje min. počet 4 závodůl</v>
      </c>
    </row>
    <row r="41" spans="1:32" ht="19.5">
      <c r="A41" s="8" t="s">
        <v>43</v>
      </c>
      <c r="B41" s="19" t="s">
        <v>292</v>
      </c>
      <c r="C41" s="25"/>
      <c r="D41" s="50"/>
      <c r="E41" s="51"/>
      <c r="F41" s="54"/>
      <c r="G41" s="44"/>
      <c r="H41" s="39">
        <v>12</v>
      </c>
      <c r="I41" s="26"/>
      <c r="J41" s="33"/>
      <c r="K41" s="26"/>
      <c r="L41" s="33"/>
      <c r="M41" s="26"/>
      <c r="N41" s="33"/>
      <c r="O41" s="39"/>
      <c r="P41" s="118">
        <f t="shared" si="19"/>
        <v>12</v>
      </c>
      <c r="Q41" s="119" t="str">
        <f t="shared" si="20"/>
        <v>DQ</v>
      </c>
      <c r="R41" s="120">
        <f t="shared" si="21"/>
        <v>1</v>
      </c>
      <c r="S41" s="121">
        <f t="shared" si="22"/>
        <v>12</v>
      </c>
      <c r="T41" s="122">
        <f t="shared" si="23"/>
        <v>0</v>
      </c>
      <c r="U41" s="122">
        <f t="shared" si="24"/>
        <v>0</v>
      </c>
      <c r="V41" s="122">
        <f t="shared" si="25"/>
        <v>0</v>
      </c>
      <c r="W41" s="122">
        <f t="shared" si="26"/>
        <v>0</v>
      </c>
      <c r="X41" s="122">
        <f t="shared" si="27"/>
        <v>12</v>
      </c>
      <c r="Y41" s="122">
        <f t="shared" si="28"/>
        <v>0</v>
      </c>
      <c r="Z41" s="122">
        <f t="shared" si="29"/>
        <v>0</v>
      </c>
      <c r="AA41" s="122">
        <f t="shared" si="30"/>
        <v>0</v>
      </c>
      <c r="AB41" s="122">
        <f t="shared" si="31"/>
        <v>0</v>
      </c>
      <c r="AC41" s="122">
        <f t="shared" si="32"/>
        <v>0</v>
      </c>
      <c r="AD41" s="122">
        <f t="shared" si="33"/>
        <v>0</v>
      </c>
      <c r="AE41" s="122">
        <f t="shared" si="34"/>
        <v>0</v>
      </c>
      <c r="AF41" s="123" t="str">
        <f t="shared" si="35"/>
        <v>nesplňuje min. počet 4 závodůl</v>
      </c>
    </row>
    <row r="42" spans="1:32" ht="19.5">
      <c r="A42" s="8" t="s">
        <v>44</v>
      </c>
      <c r="B42" s="19" t="s">
        <v>446</v>
      </c>
      <c r="C42" s="25"/>
      <c r="D42" s="50"/>
      <c r="E42" s="51"/>
      <c r="F42" s="54"/>
      <c r="G42" s="44"/>
      <c r="H42" s="39"/>
      <c r="I42" s="26"/>
      <c r="J42" s="33"/>
      <c r="K42" s="26"/>
      <c r="L42" s="33"/>
      <c r="M42" s="26">
        <v>12</v>
      </c>
      <c r="N42" s="33"/>
      <c r="O42" s="39"/>
      <c r="P42" s="118">
        <f t="shared" si="19"/>
        <v>12</v>
      </c>
      <c r="Q42" s="119" t="str">
        <f t="shared" si="20"/>
        <v>DQ</v>
      </c>
      <c r="R42" s="120">
        <f t="shared" si="21"/>
        <v>1</v>
      </c>
      <c r="S42" s="121">
        <f t="shared" si="22"/>
        <v>12</v>
      </c>
      <c r="T42" s="122">
        <f t="shared" si="23"/>
        <v>0</v>
      </c>
      <c r="U42" s="122">
        <f t="shared" si="24"/>
        <v>0</v>
      </c>
      <c r="V42" s="122">
        <f t="shared" si="25"/>
        <v>0</v>
      </c>
      <c r="W42" s="122">
        <f t="shared" si="26"/>
        <v>0</v>
      </c>
      <c r="X42" s="122">
        <f t="shared" si="27"/>
        <v>0</v>
      </c>
      <c r="Y42" s="122">
        <f t="shared" si="28"/>
        <v>0</v>
      </c>
      <c r="Z42" s="122">
        <f t="shared" si="29"/>
        <v>0</v>
      </c>
      <c r="AA42" s="122">
        <f t="shared" si="30"/>
        <v>0</v>
      </c>
      <c r="AB42" s="122">
        <f t="shared" si="31"/>
        <v>0</v>
      </c>
      <c r="AC42" s="122">
        <f t="shared" si="32"/>
        <v>12</v>
      </c>
      <c r="AD42" s="122">
        <f t="shared" si="33"/>
        <v>0</v>
      </c>
      <c r="AE42" s="122">
        <f t="shared" si="34"/>
        <v>0</v>
      </c>
      <c r="AF42" s="123" t="str">
        <f t="shared" si="35"/>
        <v>nesplňuje min. počet 4 závodůl</v>
      </c>
    </row>
    <row r="43" spans="1:32" ht="19.5">
      <c r="A43" s="8" t="s">
        <v>45</v>
      </c>
      <c r="B43" s="19" t="s">
        <v>79</v>
      </c>
      <c r="C43" s="25"/>
      <c r="D43" s="50">
        <v>11</v>
      </c>
      <c r="E43" s="51"/>
      <c r="F43" s="54"/>
      <c r="G43" s="44"/>
      <c r="H43" s="39"/>
      <c r="I43" s="26"/>
      <c r="J43" s="33"/>
      <c r="K43" s="26"/>
      <c r="L43" s="33"/>
      <c r="M43" s="26"/>
      <c r="N43" s="33"/>
      <c r="O43" s="39"/>
      <c r="P43" s="118">
        <f t="shared" si="19"/>
        <v>11</v>
      </c>
      <c r="Q43" s="119" t="str">
        <f t="shared" si="20"/>
        <v>DQ</v>
      </c>
      <c r="R43" s="120">
        <f t="shared" si="21"/>
        <v>1</v>
      </c>
      <c r="S43" s="121">
        <f t="shared" si="22"/>
        <v>11</v>
      </c>
      <c r="T43" s="122">
        <f t="shared" si="23"/>
        <v>0</v>
      </c>
      <c r="U43" s="122">
        <f t="shared" si="24"/>
        <v>11</v>
      </c>
      <c r="V43" s="122">
        <f t="shared" si="25"/>
        <v>0</v>
      </c>
      <c r="W43" s="122">
        <f t="shared" si="26"/>
        <v>0</v>
      </c>
      <c r="X43" s="122">
        <f t="shared" si="27"/>
        <v>0</v>
      </c>
      <c r="Y43" s="122">
        <f t="shared" si="28"/>
        <v>0</v>
      </c>
      <c r="Z43" s="122">
        <f t="shared" si="29"/>
        <v>0</v>
      </c>
      <c r="AA43" s="122">
        <f t="shared" si="30"/>
        <v>0</v>
      </c>
      <c r="AB43" s="122">
        <f t="shared" si="31"/>
        <v>0</v>
      </c>
      <c r="AC43" s="122">
        <f t="shared" si="32"/>
        <v>0</v>
      </c>
      <c r="AD43" s="122">
        <f t="shared" si="33"/>
        <v>0</v>
      </c>
      <c r="AE43" s="122">
        <f t="shared" si="34"/>
        <v>0</v>
      </c>
      <c r="AF43" s="123" t="str">
        <f t="shared" si="35"/>
        <v>nesplňuje min. počet 4 závodůl</v>
      </c>
    </row>
    <row r="44" spans="1:32" ht="19.5">
      <c r="A44" s="8" t="s">
        <v>46</v>
      </c>
      <c r="B44" s="19" t="s">
        <v>264</v>
      </c>
      <c r="C44" s="25">
        <v>10</v>
      </c>
      <c r="D44" s="50"/>
      <c r="E44" s="51"/>
      <c r="F44" s="54"/>
      <c r="G44" s="44"/>
      <c r="H44" s="39"/>
      <c r="I44" s="26"/>
      <c r="J44" s="33"/>
      <c r="K44" s="26"/>
      <c r="L44" s="33"/>
      <c r="M44" s="26"/>
      <c r="N44" s="33"/>
      <c r="O44" s="39"/>
      <c r="P44" s="118">
        <f t="shared" si="19"/>
        <v>10</v>
      </c>
      <c r="Q44" s="119" t="str">
        <f t="shared" si="20"/>
        <v>DQ</v>
      </c>
      <c r="R44" s="120">
        <f t="shared" si="21"/>
        <v>1</v>
      </c>
      <c r="S44" s="121">
        <f t="shared" si="22"/>
        <v>10</v>
      </c>
      <c r="T44" s="122">
        <f t="shared" si="23"/>
        <v>10</v>
      </c>
      <c r="U44" s="122">
        <f t="shared" si="24"/>
        <v>0</v>
      </c>
      <c r="V44" s="122">
        <f t="shared" si="25"/>
        <v>0</v>
      </c>
      <c r="W44" s="122">
        <f t="shared" si="26"/>
        <v>0</v>
      </c>
      <c r="X44" s="122">
        <f t="shared" si="27"/>
        <v>0</v>
      </c>
      <c r="Y44" s="122">
        <f t="shared" si="28"/>
        <v>0</v>
      </c>
      <c r="Z44" s="122">
        <f t="shared" si="29"/>
        <v>0</v>
      </c>
      <c r="AA44" s="122">
        <f t="shared" si="30"/>
        <v>0</v>
      </c>
      <c r="AB44" s="122">
        <f t="shared" si="31"/>
        <v>0</v>
      </c>
      <c r="AC44" s="122">
        <f t="shared" si="32"/>
        <v>0</v>
      </c>
      <c r="AD44" s="122">
        <f t="shared" si="33"/>
        <v>0</v>
      </c>
      <c r="AE44" s="122">
        <f t="shared" si="34"/>
        <v>0</v>
      </c>
      <c r="AF44" s="123" t="str">
        <f t="shared" si="35"/>
        <v>nesplňuje min. počet 4 závodůl</v>
      </c>
    </row>
    <row r="45" spans="1:32" ht="19.5">
      <c r="A45" s="8" t="s">
        <v>47</v>
      </c>
      <c r="B45" s="19" t="s">
        <v>104</v>
      </c>
      <c r="C45" s="25">
        <v>2</v>
      </c>
      <c r="D45" s="50"/>
      <c r="E45" s="51"/>
      <c r="F45" s="54"/>
      <c r="G45" s="44"/>
      <c r="H45" s="39"/>
      <c r="I45" s="26"/>
      <c r="J45" s="33"/>
      <c r="K45" s="26"/>
      <c r="L45" s="33"/>
      <c r="M45" s="26">
        <v>8</v>
      </c>
      <c r="N45" s="33"/>
      <c r="O45" s="39"/>
      <c r="P45" s="118">
        <f t="shared" si="19"/>
        <v>10</v>
      </c>
      <c r="Q45" s="119" t="str">
        <f t="shared" si="20"/>
        <v>DQ</v>
      </c>
      <c r="R45" s="120">
        <f t="shared" si="21"/>
        <v>2</v>
      </c>
      <c r="S45" s="121">
        <f t="shared" si="22"/>
        <v>10</v>
      </c>
      <c r="T45" s="122">
        <f t="shared" si="23"/>
        <v>2</v>
      </c>
      <c r="U45" s="122">
        <f t="shared" si="24"/>
        <v>0</v>
      </c>
      <c r="V45" s="122">
        <f t="shared" si="25"/>
        <v>0</v>
      </c>
      <c r="W45" s="122">
        <f t="shared" si="26"/>
        <v>0</v>
      </c>
      <c r="X45" s="122">
        <f t="shared" si="27"/>
        <v>0</v>
      </c>
      <c r="Y45" s="122">
        <f t="shared" si="28"/>
        <v>0</v>
      </c>
      <c r="Z45" s="122">
        <f t="shared" si="29"/>
        <v>0</v>
      </c>
      <c r="AA45" s="122">
        <f t="shared" si="30"/>
        <v>0</v>
      </c>
      <c r="AB45" s="122">
        <f t="shared" si="31"/>
        <v>0</v>
      </c>
      <c r="AC45" s="122">
        <f t="shared" si="32"/>
        <v>8</v>
      </c>
      <c r="AD45" s="122">
        <f t="shared" si="33"/>
        <v>0</v>
      </c>
      <c r="AE45" s="122">
        <f t="shared" si="34"/>
        <v>0</v>
      </c>
      <c r="AF45" s="123" t="str">
        <f t="shared" si="35"/>
        <v>nesplňuje min. počet 4 závodůl</v>
      </c>
    </row>
    <row r="46" spans="1:32" ht="19.5">
      <c r="A46" s="8" t="s">
        <v>48</v>
      </c>
      <c r="B46" s="19" t="s">
        <v>140</v>
      </c>
      <c r="C46" s="25"/>
      <c r="D46" s="50"/>
      <c r="E46" s="51"/>
      <c r="F46" s="54"/>
      <c r="G46" s="44"/>
      <c r="H46" s="39"/>
      <c r="I46" s="26"/>
      <c r="J46" s="33"/>
      <c r="K46" s="26">
        <v>10</v>
      </c>
      <c r="L46" s="33"/>
      <c r="M46" s="26"/>
      <c r="N46" s="33"/>
      <c r="O46" s="39"/>
      <c r="P46" s="118">
        <f t="shared" si="19"/>
        <v>10</v>
      </c>
      <c r="Q46" s="119" t="str">
        <f t="shared" si="20"/>
        <v>DQ</v>
      </c>
      <c r="R46" s="120">
        <f t="shared" si="21"/>
        <v>1</v>
      </c>
      <c r="S46" s="121">
        <f t="shared" si="22"/>
        <v>10</v>
      </c>
      <c r="T46" s="122">
        <f t="shared" si="23"/>
        <v>0</v>
      </c>
      <c r="U46" s="122">
        <f t="shared" si="24"/>
        <v>0</v>
      </c>
      <c r="V46" s="122">
        <f t="shared" si="25"/>
        <v>0</v>
      </c>
      <c r="W46" s="122">
        <f t="shared" si="26"/>
        <v>0</v>
      </c>
      <c r="X46" s="122">
        <f t="shared" si="27"/>
        <v>0</v>
      </c>
      <c r="Y46" s="122">
        <f t="shared" si="28"/>
        <v>0</v>
      </c>
      <c r="Z46" s="122">
        <f t="shared" si="29"/>
        <v>0</v>
      </c>
      <c r="AA46" s="122">
        <f t="shared" si="30"/>
        <v>10</v>
      </c>
      <c r="AB46" s="122">
        <f t="shared" si="31"/>
        <v>0</v>
      </c>
      <c r="AC46" s="122">
        <f t="shared" si="32"/>
        <v>0</v>
      </c>
      <c r="AD46" s="122">
        <f t="shared" si="33"/>
        <v>0</v>
      </c>
      <c r="AE46" s="122">
        <f t="shared" si="34"/>
        <v>0</v>
      </c>
      <c r="AF46" s="123" t="str">
        <f t="shared" si="35"/>
        <v>nesplňuje min. počet 4 závodůl</v>
      </c>
    </row>
    <row r="47" spans="1:32" ht="19.5">
      <c r="A47" s="8" t="s">
        <v>49</v>
      </c>
      <c r="B47" s="19" t="s">
        <v>141</v>
      </c>
      <c r="C47" s="25"/>
      <c r="D47" s="50"/>
      <c r="E47" s="51"/>
      <c r="F47" s="54"/>
      <c r="G47" s="44"/>
      <c r="H47" s="39">
        <v>9</v>
      </c>
      <c r="I47" s="26"/>
      <c r="J47" s="33"/>
      <c r="K47" s="26"/>
      <c r="L47" s="33"/>
      <c r="M47" s="26"/>
      <c r="N47" s="33"/>
      <c r="O47" s="39"/>
      <c r="P47" s="118">
        <f t="shared" si="19"/>
        <v>9</v>
      </c>
      <c r="Q47" s="119" t="str">
        <f t="shared" si="20"/>
        <v>DQ</v>
      </c>
      <c r="R47" s="120">
        <f t="shared" si="21"/>
        <v>1</v>
      </c>
      <c r="S47" s="121">
        <f t="shared" si="22"/>
        <v>9</v>
      </c>
      <c r="T47" s="122">
        <f t="shared" si="23"/>
        <v>0</v>
      </c>
      <c r="U47" s="122">
        <f t="shared" si="24"/>
        <v>0</v>
      </c>
      <c r="V47" s="122">
        <f t="shared" si="25"/>
        <v>0</v>
      </c>
      <c r="W47" s="122">
        <f t="shared" si="26"/>
        <v>0</v>
      </c>
      <c r="X47" s="122">
        <f t="shared" si="27"/>
        <v>9</v>
      </c>
      <c r="Y47" s="122">
        <f t="shared" si="28"/>
        <v>0</v>
      </c>
      <c r="Z47" s="122">
        <f t="shared" si="29"/>
        <v>0</v>
      </c>
      <c r="AA47" s="122">
        <f t="shared" si="30"/>
        <v>0</v>
      </c>
      <c r="AB47" s="122">
        <f t="shared" si="31"/>
        <v>0</v>
      </c>
      <c r="AC47" s="122">
        <f t="shared" si="32"/>
        <v>0</v>
      </c>
      <c r="AD47" s="122">
        <f t="shared" si="33"/>
        <v>0</v>
      </c>
      <c r="AE47" s="122">
        <f t="shared" si="34"/>
        <v>0</v>
      </c>
      <c r="AF47" s="123" t="str">
        <f t="shared" si="35"/>
        <v>nesplňuje min. počet 4 závodůl</v>
      </c>
    </row>
    <row r="48" spans="1:32" ht="19.5">
      <c r="A48" s="8" t="s">
        <v>50</v>
      </c>
      <c r="B48" s="19" t="s">
        <v>143</v>
      </c>
      <c r="C48" s="25"/>
      <c r="D48" s="50"/>
      <c r="E48" s="51"/>
      <c r="F48" s="54"/>
      <c r="G48" s="44"/>
      <c r="H48" s="39"/>
      <c r="I48" s="26"/>
      <c r="J48" s="33"/>
      <c r="K48" s="26">
        <v>8</v>
      </c>
      <c r="L48" s="33"/>
      <c r="M48" s="26"/>
      <c r="N48" s="33"/>
      <c r="O48" s="39"/>
      <c r="P48" s="118">
        <f t="shared" si="19"/>
        <v>8</v>
      </c>
      <c r="Q48" s="119" t="str">
        <f t="shared" si="20"/>
        <v>DQ</v>
      </c>
      <c r="R48" s="120">
        <f t="shared" si="21"/>
        <v>1</v>
      </c>
      <c r="S48" s="121">
        <f t="shared" si="22"/>
        <v>8</v>
      </c>
      <c r="T48" s="122">
        <f t="shared" si="23"/>
        <v>0</v>
      </c>
      <c r="U48" s="122">
        <f t="shared" si="24"/>
        <v>0</v>
      </c>
      <c r="V48" s="122">
        <f t="shared" si="25"/>
        <v>0</v>
      </c>
      <c r="W48" s="122">
        <f t="shared" si="26"/>
        <v>0</v>
      </c>
      <c r="X48" s="122">
        <f t="shared" si="27"/>
        <v>0</v>
      </c>
      <c r="Y48" s="122">
        <f t="shared" si="28"/>
        <v>0</v>
      </c>
      <c r="Z48" s="122">
        <f t="shared" si="29"/>
        <v>0</v>
      </c>
      <c r="AA48" s="122">
        <f t="shared" si="30"/>
        <v>8</v>
      </c>
      <c r="AB48" s="122">
        <f t="shared" si="31"/>
        <v>0</v>
      </c>
      <c r="AC48" s="122">
        <f t="shared" si="32"/>
        <v>0</v>
      </c>
      <c r="AD48" s="122">
        <f t="shared" si="33"/>
        <v>0</v>
      </c>
      <c r="AE48" s="122">
        <f t="shared" si="34"/>
        <v>0</v>
      </c>
      <c r="AF48" s="123" t="str">
        <f t="shared" si="35"/>
        <v>nesplňuje min. počet 4 závodůl</v>
      </c>
    </row>
    <row r="49" spans="1:32" ht="19.5">
      <c r="A49" s="8" t="s">
        <v>51</v>
      </c>
      <c r="B49" s="19" t="s">
        <v>382</v>
      </c>
      <c r="C49" s="25"/>
      <c r="D49" s="50"/>
      <c r="E49" s="51"/>
      <c r="F49" s="54"/>
      <c r="G49" s="44"/>
      <c r="H49" s="39"/>
      <c r="I49" s="26"/>
      <c r="J49" s="33"/>
      <c r="K49" s="26">
        <v>7</v>
      </c>
      <c r="L49" s="33"/>
      <c r="M49" s="26"/>
      <c r="N49" s="33"/>
      <c r="O49" s="39"/>
      <c r="P49" s="118">
        <f t="shared" si="19"/>
        <v>7</v>
      </c>
      <c r="Q49" s="119" t="str">
        <f t="shared" si="20"/>
        <v>DQ</v>
      </c>
      <c r="R49" s="120">
        <f t="shared" si="21"/>
        <v>1</v>
      </c>
      <c r="S49" s="121">
        <f t="shared" si="22"/>
        <v>7</v>
      </c>
      <c r="T49" s="122">
        <f t="shared" si="23"/>
        <v>0</v>
      </c>
      <c r="U49" s="122">
        <f t="shared" si="24"/>
        <v>0</v>
      </c>
      <c r="V49" s="122">
        <f t="shared" si="25"/>
        <v>0</v>
      </c>
      <c r="W49" s="122">
        <f t="shared" si="26"/>
        <v>0</v>
      </c>
      <c r="X49" s="122">
        <f t="shared" si="27"/>
        <v>0</v>
      </c>
      <c r="Y49" s="122">
        <f t="shared" si="28"/>
        <v>0</v>
      </c>
      <c r="Z49" s="122">
        <f t="shared" si="29"/>
        <v>0</v>
      </c>
      <c r="AA49" s="122">
        <f t="shared" si="30"/>
        <v>7</v>
      </c>
      <c r="AB49" s="122">
        <f t="shared" si="31"/>
        <v>0</v>
      </c>
      <c r="AC49" s="122">
        <f t="shared" si="32"/>
        <v>0</v>
      </c>
      <c r="AD49" s="122">
        <f t="shared" si="33"/>
        <v>0</v>
      </c>
      <c r="AE49" s="122">
        <f t="shared" si="34"/>
        <v>0</v>
      </c>
      <c r="AF49" s="123" t="str">
        <f t="shared" si="35"/>
        <v>nesplňuje min. počet 4 závodůl</v>
      </c>
    </row>
    <row r="50" spans="1:32" ht="19.5">
      <c r="A50" s="8" t="s">
        <v>52</v>
      </c>
      <c r="B50" s="19" t="s">
        <v>447</v>
      </c>
      <c r="C50" s="25"/>
      <c r="D50" s="50"/>
      <c r="E50" s="51"/>
      <c r="F50" s="54"/>
      <c r="G50" s="44"/>
      <c r="H50" s="39"/>
      <c r="I50" s="26"/>
      <c r="J50" s="33"/>
      <c r="K50" s="26"/>
      <c r="L50" s="33"/>
      <c r="M50" s="26">
        <v>7</v>
      </c>
      <c r="N50" s="33"/>
      <c r="O50" s="39"/>
      <c r="P50" s="118">
        <f t="shared" si="19"/>
        <v>7</v>
      </c>
      <c r="Q50" s="119" t="str">
        <f t="shared" si="20"/>
        <v>DQ</v>
      </c>
      <c r="R50" s="120">
        <f t="shared" si="21"/>
        <v>1</v>
      </c>
      <c r="S50" s="121">
        <f t="shared" si="22"/>
        <v>7</v>
      </c>
      <c r="T50" s="122">
        <f t="shared" si="23"/>
        <v>0</v>
      </c>
      <c r="U50" s="122">
        <f t="shared" si="24"/>
        <v>0</v>
      </c>
      <c r="V50" s="122">
        <f t="shared" si="25"/>
        <v>0</v>
      </c>
      <c r="W50" s="122">
        <f t="shared" si="26"/>
        <v>0</v>
      </c>
      <c r="X50" s="122">
        <f t="shared" si="27"/>
        <v>0</v>
      </c>
      <c r="Y50" s="122">
        <f t="shared" si="28"/>
        <v>0</v>
      </c>
      <c r="Z50" s="122">
        <f t="shared" si="29"/>
        <v>0</v>
      </c>
      <c r="AA50" s="122">
        <f t="shared" si="30"/>
        <v>0</v>
      </c>
      <c r="AB50" s="122">
        <f t="shared" si="31"/>
        <v>0</v>
      </c>
      <c r="AC50" s="122">
        <f t="shared" si="32"/>
        <v>7</v>
      </c>
      <c r="AD50" s="122">
        <f t="shared" si="33"/>
        <v>0</v>
      </c>
      <c r="AE50" s="122">
        <f t="shared" si="34"/>
        <v>0</v>
      </c>
      <c r="AF50" s="123" t="str">
        <f t="shared" si="35"/>
        <v>nesplňuje min. počet 4 závodůl</v>
      </c>
    </row>
    <row r="51" spans="1:32" ht="19.5">
      <c r="A51" s="8" t="s">
        <v>53</v>
      </c>
      <c r="B51" s="19" t="s">
        <v>94</v>
      </c>
      <c r="C51" s="25"/>
      <c r="D51" s="50"/>
      <c r="E51" s="51"/>
      <c r="F51" s="54"/>
      <c r="G51" s="44"/>
      <c r="H51" s="39"/>
      <c r="I51" s="26"/>
      <c r="J51" s="33"/>
      <c r="K51" s="26">
        <v>6</v>
      </c>
      <c r="L51" s="33"/>
      <c r="M51" s="26"/>
      <c r="N51" s="33"/>
      <c r="O51" s="39"/>
      <c r="P51" s="118">
        <f t="shared" si="19"/>
        <v>6</v>
      </c>
      <c r="Q51" s="119" t="str">
        <f t="shared" si="20"/>
        <v>DQ</v>
      </c>
      <c r="R51" s="120">
        <f t="shared" si="21"/>
        <v>1</v>
      </c>
      <c r="S51" s="121">
        <f t="shared" si="22"/>
        <v>6</v>
      </c>
      <c r="T51" s="122">
        <f t="shared" si="23"/>
        <v>0</v>
      </c>
      <c r="U51" s="122">
        <f t="shared" si="24"/>
        <v>0</v>
      </c>
      <c r="V51" s="122">
        <f t="shared" si="25"/>
        <v>0</v>
      </c>
      <c r="W51" s="122">
        <f t="shared" si="26"/>
        <v>0</v>
      </c>
      <c r="X51" s="122">
        <f t="shared" si="27"/>
        <v>0</v>
      </c>
      <c r="Y51" s="122">
        <f t="shared" si="28"/>
        <v>0</v>
      </c>
      <c r="Z51" s="122">
        <f t="shared" si="29"/>
        <v>0</v>
      </c>
      <c r="AA51" s="122">
        <f t="shared" si="30"/>
        <v>6</v>
      </c>
      <c r="AB51" s="122">
        <f t="shared" si="31"/>
        <v>0</v>
      </c>
      <c r="AC51" s="122">
        <f t="shared" si="32"/>
        <v>0</v>
      </c>
      <c r="AD51" s="122">
        <f t="shared" si="33"/>
        <v>0</v>
      </c>
      <c r="AE51" s="122">
        <f t="shared" si="34"/>
        <v>0</v>
      </c>
      <c r="AF51" s="123" t="str">
        <f t="shared" si="35"/>
        <v>nesplňuje min. počet 4 závodůl</v>
      </c>
    </row>
    <row r="52" spans="1:32" ht="19.5">
      <c r="A52" s="8" t="s">
        <v>54</v>
      </c>
      <c r="B52" s="19" t="s">
        <v>383</v>
      </c>
      <c r="C52" s="25"/>
      <c r="D52" s="50"/>
      <c r="E52" s="51"/>
      <c r="F52" s="54"/>
      <c r="G52" s="44"/>
      <c r="H52" s="39"/>
      <c r="I52" s="26"/>
      <c r="J52" s="33"/>
      <c r="K52" s="26">
        <v>5</v>
      </c>
      <c r="L52" s="33"/>
      <c r="M52" s="26"/>
      <c r="N52" s="33"/>
      <c r="O52" s="39"/>
      <c r="P52" s="118">
        <f t="shared" si="19"/>
        <v>5</v>
      </c>
      <c r="Q52" s="119" t="str">
        <f t="shared" si="20"/>
        <v>DQ</v>
      </c>
      <c r="R52" s="120">
        <f t="shared" si="21"/>
        <v>1</v>
      </c>
      <c r="S52" s="121">
        <f t="shared" si="22"/>
        <v>5</v>
      </c>
      <c r="T52" s="122">
        <f t="shared" si="23"/>
        <v>0</v>
      </c>
      <c r="U52" s="122">
        <f t="shared" si="24"/>
        <v>0</v>
      </c>
      <c r="V52" s="122">
        <f t="shared" si="25"/>
        <v>0</v>
      </c>
      <c r="W52" s="122">
        <f t="shared" si="26"/>
        <v>0</v>
      </c>
      <c r="X52" s="122">
        <f t="shared" si="27"/>
        <v>0</v>
      </c>
      <c r="Y52" s="122">
        <f t="shared" si="28"/>
        <v>0</v>
      </c>
      <c r="Z52" s="122">
        <f t="shared" si="29"/>
        <v>0</v>
      </c>
      <c r="AA52" s="122">
        <f t="shared" si="30"/>
        <v>5</v>
      </c>
      <c r="AB52" s="122">
        <f t="shared" si="31"/>
        <v>0</v>
      </c>
      <c r="AC52" s="122">
        <f t="shared" si="32"/>
        <v>0</v>
      </c>
      <c r="AD52" s="122">
        <f t="shared" si="33"/>
        <v>0</v>
      </c>
      <c r="AE52" s="122">
        <f t="shared" si="34"/>
        <v>0</v>
      </c>
      <c r="AF52" s="123" t="str">
        <f t="shared" si="35"/>
        <v>nesplňuje min. počet 4 závodůl</v>
      </c>
    </row>
    <row r="53" spans="1:32" ht="19.5">
      <c r="A53" s="8" t="s">
        <v>55</v>
      </c>
      <c r="B53" s="19" t="s">
        <v>293</v>
      </c>
      <c r="C53" s="25"/>
      <c r="D53" s="50"/>
      <c r="E53" s="51"/>
      <c r="F53" s="54"/>
      <c r="G53" s="44"/>
      <c r="H53" s="39">
        <v>5</v>
      </c>
      <c r="I53" s="26"/>
      <c r="J53" s="33"/>
      <c r="K53" s="26"/>
      <c r="L53" s="33"/>
      <c r="M53" s="26"/>
      <c r="N53" s="33"/>
      <c r="O53" s="39"/>
      <c r="P53" s="118">
        <f t="shared" si="19"/>
        <v>5</v>
      </c>
      <c r="Q53" s="119" t="str">
        <f t="shared" si="20"/>
        <v>DQ</v>
      </c>
      <c r="R53" s="120">
        <f t="shared" si="21"/>
        <v>1</v>
      </c>
      <c r="S53" s="121">
        <f t="shared" si="22"/>
        <v>5</v>
      </c>
      <c r="T53" s="122">
        <f t="shared" si="23"/>
        <v>0</v>
      </c>
      <c r="U53" s="122">
        <f t="shared" si="24"/>
        <v>0</v>
      </c>
      <c r="V53" s="122">
        <f t="shared" si="25"/>
        <v>0</v>
      </c>
      <c r="W53" s="122">
        <f t="shared" si="26"/>
        <v>0</v>
      </c>
      <c r="X53" s="122">
        <f t="shared" si="27"/>
        <v>5</v>
      </c>
      <c r="Y53" s="122">
        <f t="shared" si="28"/>
        <v>0</v>
      </c>
      <c r="Z53" s="122">
        <f t="shared" si="29"/>
        <v>0</v>
      </c>
      <c r="AA53" s="122">
        <f t="shared" si="30"/>
        <v>0</v>
      </c>
      <c r="AB53" s="122">
        <f t="shared" si="31"/>
        <v>0</v>
      </c>
      <c r="AC53" s="122">
        <f t="shared" si="32"/>
        <v>0</v>
      </c>
      <c r="AD53" s="122">
        <f t="shared" si="33"/>
        <v>0</v>
      </c>
      <c r="AE53" s="122">
        <f t="shared" si="34"/>
        <v>0</v>
      </c>
      <c r="AF53" s="123" t="str">
        <f t="shared" si="35"/>
        <v>nesplňuje min. počet 4 závodůl</v>
      </c>
    </row>
    <row r="54" spans="1:32" ht="19.5">
      <c r="A54" s="8" t="s">
        <v>56</v>
      </c>
      <c r="B54" s="19" t="s">
        <v>266</v>
      </c>
      <c r="C54" s="25">
        <v>5</v>
      </c>
      <c r="D54" s="50"/>
      <c r="E54" s="51"/>
      <c r="F54" s="54"/>
      <c r="G54" s="44"/>
      <c r="H54" s="39"/>
      <c r="I54" s="26"/>
      <c r="J54" s="33"/>
      <c r="K54" s="26"/>
      <c r="L54" s="33"/>
      <c r="M54" s="26"/>
      <c r="N54" s="33"/>
      <c r="O54" s="39"/>
      <c r="P54" s="118">
        <f t="shared" si="19"/>
        <v>5</v>
      </c>
      <c r="Q54" s="119" t="str">
        <f t="shared" si="20"/>
        <v>DQ</v>
      </c>
      <c r="R54" s="120">
        <f t="shared" si="21"/>
        <v>1</v>
      </c>
      <c r="S54" s="121">
        <f t="shared" si="22"/>
        <v>5</v>
      </c>
      <c r="T54" s="122">
        <f t="shared" si="23"/>
        <v>5</v>
      </c>
      <c r="U54" s="122">
        <f t="shared" si="24"/>
        <v>0</v>
      </c>
      <c r="V54" s="122">
        <f t="shared" si="25"/>
        <v>0</v>
      </c>
      <c r="W54" s="122">
        <f t="shared" si="26"/>
        <v>0</v>
      </c>
      <c r="X54" s="122">
        <f t="shared" si="27"/>
        <v>0</v>
      </c>
      <c r="Y54" s="122">
        <f t="shared" si="28"/>
        <v>0</v>
      </c>
      <c r="Z54" s="122">
        <f t="shared" si="29"/>
        <v>0</v>
      </c>
      <c r="AA54" s="122">
        <f t="shared" si="30"/>
        <v>0</v>
      </c>
      <c r="AB54" s="122">
        <f t="shared" si="31"/>
        <v>0</v>
      </c>
      <c r="AC54" s="122">
        <f t="shared" si="32"/>
        <v>0</v>
      </c>
      <c r="AD54" s="122">
        <f t="shared" si="33"/>
        <v>0</v>
      </c>
      <c r="AE54" s="122">
        <f t="shared" si="34"/>
        <v>0</v>
      </c>
      <c r="AF54" s="123" t="str">
        <f t="shared" si="35"/>
        <v>nesplňuje min. počet 4 závodůl</v>
      </c>
    </row>
    <row r="55" spans="1:32" ht="19.5">
      <c r="A55" s="8" t="s">
        <v>57</v>
      </c>
      <c r="B55" s="19" t="s">
        <v>384</v>
      </c>
      <c r="C55" s="25"/>
      <c r="D55" s="50"/>
      <c r="E55" s="51"/>
      <c r="F55" s="54"/>
      <c r="G55" s="44"/>
      <c r="H55" s="39"/>
      <c r="I55" s="26"/>
      <c r="J55" s="33"/>
      <c r="K55" s="26">
        <v>4</v>
      </c>
      <c r="L55" s="33"/>
      <c r="M55" s="26"/>
      <c r="N55" s="33"/>
      <c r="O55" s="39"/>
      <c r="P55" s="118">
        <f t="shared" si="19"/>
        <v>4</v>
      </c>
      <c r="Q55" s="119" t="str">
        <f t="shared" si="20"/>
        <v>DQ</v>
      </c>
      <c r="R55" s="120">
        <f t="shared" si="21"/>
        <v>1</v>
      </c>
      <c r="S55" s="121">
        <f t="shared" si="22"/>
        <v>4</v>
      </c>
      <c r="T55" s="122">
        <f t="shared" si="23"/>
        <v>0</v>
      </c>
      <c r="U55" s="122">
        <f t="shared" si="24"/>
        <v>0</v>
      </c>
      <c r="V55" s="122">
        <f t="shared" si="25"/>
        <v>0</v>
      </c>
      <c r="W55" s="122">
        <f t="shared" si="26"/>
        <v>0</v>
      </c>
      <c r="X55" s="122">
        <f t="shared" si="27"/>
        <v>0</v>
      </c>
      <c r="Y55" s="122">
        <f t="shared" si="28"/>
        <v>0</v>
      </c>
      <c r="Z55" s="122">
        <f t="shared" si="29"/>
        <v>0</v>
      </c>
      <c r="AA55" s="122">
        <f t="shared" si="30"/>
        <v>4</v>
      </c>
      <c r="AB55" s="122">
        <f t="shared" si="31"/>
        <v>0</v>
      </c>
      <c r="AC55" s="122">
        <f t="shared" si="32"/>
        <v>0</v>
      </c>
      <c r="AD55" s="122">
        <f t="shared" si="33"/>
        <v>0</v>
      </c>
      <c r="AE55" s="122">
        <f t="shared" si="34"/>
        <v>0</v>
      </c>
      <c r="AF55" s="123" t="str">
        <f t="shared" si="35"/>
        <v>nesplňuje min. počet 4 závodůl</v>
      </c>
    </row>
    <row r="56" spans="1:32" ht="19.5">
      <c r="A56" s="8" t="s">
        <v>58</v>
      </c>
      <c r="B56" s="19" t="s">
        <v>267</v>
      </c>
      <c r="C56" s="25">
        <v>4</v>
      </c>
      <c r="D56" s="50"/>
      <c r="E56" s="51"/>
      <c r="F56" s="54"/>
      <c r="G56" s="44"/>
      <c r="H56" s="39"/>
      <c r="I56" s="26"/>
      <c r="J56" s="33"/>
      <c r="K56" s="26"/>
      <c r="L56" s="33"/>
      <c r="M56" s="26"/>
      <c r="N56" s="33"/>
      <c r="O56" s="39"/>
      <c r="P56" s="118">
        <f t="shared" si="19"/>
        <v>4</v>
      </c>
      <c r="Q56" s="119" t="str">
        <f t="shared" si="20"/>
        <v>DQ</v>
      </c>
      <c r="R56" s="120">
        <f t="shared" si="21"/>
        <v>1</v>
      </c>
      <c r="S56" s="121">
        <f t="shared" si="22"/>
        <v>4</v>
      </c>
      <c r="T56" s="122">
        <f t="shared" si="23"/>
        <v>4</v>
      </c>
      <c r="U56" s="122">
        <f t="shared" si="24"/>
        <v>0</v>
      </c>
      <c r="V56" s="122">
        <f t="shared" si="25"/>
        <v>0</v>
      </c>
      <c r="W56" s="122">
        <f t="shared" si="26"/>
        <v>0</v>
      </c>
      <c r="X56" s="122">
        <f t="shared" si="27"/>
        <v>0</v>
      </c>
      <c r="Y56" s="122">
        <f t="shared" si="28"/>
        <v>0</v>
      </c>
      <c r="Z56" s="122">
        <f t="shared" si="29"/>
        <v>0</v>
      </c>
      <c r="AA56" s="122">
        <f t="shared" si="30"/>
        <v>0</v>
      </c>
      <c r="AB56" s="122">
        <f t="shared" si="31"/>
        <v>0</v>
      </c>
      <c r="AC56" s="122">
        <f t="shared" si="32"/>
        <v>0</v>
      </c>
      <c r="AD56" s="122">
        <f t="shared" si="33"/>
        <v>0</v>
      </c>
      <c r="AE56" s="122">
        <f t="shared" si="34"/>
        <v>0</v>
      </c>
      <c r="AF56" s="123" t="str">
        <f t="shared" si="35"/>
        <v>nesplňuje min. počet 4 závodůl</v>
      </c>
    </row>
    <row r="57" spans="1:32" ht="19.5">
      <c r="A57" s="8" t="s">
        <v>59</v>
      </c>
      <c r="B57" s="19" t="s">
        <v>385</v>
      </c>
      <c r="C57" s="25"/>
      <c r="D57" s="50"/>
      <c r="E57" s="51"/>
      <c r="F57" s="54"/>
      <c r="G57" s="44"/>
      <c r="H57" s="39"/>
      <c r="I57" s="26"/>
      <c r="J57" s="33"/>
      <c r="K57" s="26">
        <v>3</v>
      </c>
      <c r="L57" s="33"/>
      <c r="M57" s="26"/>
      <c r="N57" s="33"/>
      <c r="O57" s="39"/>
      <c r="P57" s="118">
        <f t="shared" si="19"/>
        <v>3</v>
      </c>
      <c r="Q57" s="119" t="str">
        <f t="shared" si="20"/>
        <v>DQ</v>
      </c>
      <c r="R57" s="120">
        <f t="shared" si="21"/>
        <v>1</v>
      </c>
      <c r="S57" s="121">
        <f t="shared" si="22"/>
        <v>3</v>
      </c>
      <c r="T57" s="122">
        <f t="shared" si="23"/>
        <v>0</v>
      </c>
      <c r="U57" s="122">
        <f t="shared" si="24"/>
        <v>0</v>
      </c>
      <c r="V57" s="122">
        <f t="shared" si="25"/>
        <v>0</v>
      </c>
      <c r="W57" s="122">
        <f t="shared" si="26"/>
        <v>0</v>
      </c>
      <c r="X57" s="122">
        <f t="shared" si="27"/>
        <v>0</v>
      </c>
      <c r="Y57" s="122">
        <f t="shared" si="28"/>
        <v>0</v>
      </c>
      <c r="Z57" s="122">
        <f t="shared" si="29"/>
        <v>0</v>
      </c>
      <c r="AA57" s="122">
        <f t="shared" si="30"/>
        <v>3</v>
      </c>
      <c r="AB57" s="122">
        <f t="shared" si="31"/>
        <v>0</v>
      </c>
      <c r="AC57" s="122">
        <f t="shared" si="32"/>
        <v>0</v>
      </c>
      <c r="AD57" s="122">
        <f t="shared" si="33"/>
        <v>0</v>
      </c>
      <c r="AE57" s="122">
        <f t="shared" si="34"/>
        <v>0</v>
      </c>
      <c r="AF57" s="123" t="str">
        <f t="shared" si="35"/>
        <v>nesplňuje min. počet 4 závodůl</v>
      </c>
    </row>
    <row r="58" spans="1:32" ht="19.5">
      <c r="A58" s="8" t="s">
        <v>60</v>
      </c>
      <c r="B58" s="19" t="s">
        <v>294</v>
      </c>
      <c r="C58" s="25"/>
      <c r="D58" s="50"/>
      <c r="E58" s="51"/>
      <c r="F58" s="54"/>
      <c r="G58" s="44"/>
      <c r="H58" s="39">
        <v>2</v>
      </c>
      <c r="I58" s="26"/>
      <c r="J58" s="33"/>
      <c r="K58" s="26"/>
      <c r="L58" s="33"/>
      <c r="M58" s="26"/>
      <c r="N58" s="33"/>
      <c r="O58" s="39"/>
      <c r="P58" s="118">
        <f t="shared" si="19"/>
        <v>2</v>
      </c>
      <c r="Q58" s="119" t="str">
        <f t="shared" si="20"/>
        <v>DQ</v>
      </c>
      <c r="R58" s="120">
        <f t="shared" si="21"/>
        <v>1</v>
      </c>
      <c r="S58" s="121">
        <f t="shared" si="22"/>
        <v>2</v>
      </c>
      <c r="T58" s="122">
        <f t="shared" si="23"/>
        <v>0</v>
      </c>
      <c r="U58" s="122">
        <f t="shared" si="24"/>
        <v>0</v>
      </c>
      <c r="V58" s="122">
        <f t="shared" si="25"/>
        <v>0</v>
      </c>
      <c r="W58" s="122">
        <f t="shared" si="26"/>
        <v>0</v>
      </c>
      <c r="X58" s="122">
        <f t="shared" si="27"/>
        <v>2</v>
      </c>
      <c r="Y58" s="122">
        <f t="shared" si="28"/>
        <v>0</v>
      </c>
      <c r="Z58" s="122">
        <f t="shared" si="29"/>
        <v>0</v>
      </c>
      <c r="AA58" s="122">
        <f t="shared" si="30"/>
        <v>0</v>
      </c>
      <c r="AB58" s="122">
        <f t="shared" si="31"/>
        <v>0</v>
      </c>
      <c r="AC58" s="122">
        <f t="shared" si="32"/>
        <v>0</v>
      </c>
      <c r="AD58" s="122">
        <f t="shared" si="33"/>
        <v>0</v>
      </c>
      <c r="AE58" s="122">
        <f t="shared" si="34"/>
        <v>0</v>
      </c>
      <c r="AF58" s="123" t="str">
        <f t="shared" si="35"/>
        <v>nesplňuje min. počet 4 závodůl</v>
      </c>
    </row>
    <row r="59" spans="1:32" ht="19.5">
      <c r="A59" s="8" t="s">
        <v>453</v>
      </c>
      <c r="B59" s="19" t="s">
        <v>295</v>
      </c>
      <c r="C59" s="25"/>
      <c r="D59" s="50"/>
      <c r="E59" s="51"/>
      <c r="F59" s="54"/>
      <c r="G59" s="44"/>
      <c r="H59" s="39">
        <v>1</v>
      </c>
      <c r="I59" s="26"/>
      <c r="J59" s="33"/>
      <c r="K59" s="26"/>
      <c r="L59" s="33"/>
      <c r="M59" s="26"/>
      <c r="N59" s="33"/>
      <c r="O59" s="39"/>
      <c r="P59" s="118">
        <f t="shared" si="19"/>
        <v>1</v>
      </c>
      <c r="Q59" s="119" t="str">
        <f t="shared" si="20"/>
        <v>DQ</v>
      </c>
      <c r="R59" s="120">
        <f t="shared" si="21"/>
        <v>1</v>
      </c>
      <c r="S59" s="121">
        <f t="shared" si="22"/>
        <v>1</v>
      </c>
      <c r="T59" s="122">
        <f t="shared" si="23"/>
        <v>0</v>
      </c>
      <c r="U59" s="122">
        <f t="shared" si="24"/>
        <v>0</v>
      </c>
      <c r="V59" s="122">
        <f t="shared" si="25"/>
        <v>0</v>
      </c>
      <c r="W59" s="122">
        <f t="shared" si="26"/>
        <v>0</v>
      </c>
      <c r="X59" s="122">
        <f t="shared" si="27"/>
        <v>1</v>
      </c>
      <c r="Y59" s="122">
        <f t="shared" si="28"/>
        <v>0</v>
      </c>
      <c r="Z59" s="122">
        <f t="shared" si="29"/>
        <v>0</v>
      </c>
      <c r="AA59" s="122">
        <f t="shared" si="30"/>
        <v>0</v>
      </c>
      <c r="AB59" s="122">
        <f t="shared" si="31"/>
        <v>0</v>
      </c>
      <c r="AC59" s="122">
        <f t="shared" si="32"/>
        <v>0</v>
      </c>
      <c r="AD59" s="122">
        <f t="shared" si="33"/>
        <v>0</v>
      </c>
      <c r="AE59" s="122">
        <f t="shared" si="34"/>
        <v>0</v>
      </c>
      <c r="AF59" s="123" t="str">
        <f t="shared" si="35"/>
        <v>nesplňuje min. počet 4 závodůl</v>
      </c>
    </row>
    <row r="60" spans="1:32" ht="19.5">
      <c r="A60" s="8" t="s">
        <v>474</v>
      </c>
      <c r="B60" s="19" t="s">
        <v>386</v>
      </c>
      <c r="C60" s="25"/>
      <c r="D60" s="50"/>
      <c r="E60" s="51"/>
      <c r="F60" s="54"/>
      <c r="G60" s="44"/>
      <c r="H60" s="39"/>
      <c r="I60" s="26"/>
      <c r="J60" s="33"/>
      <c r="K60" s="26">
        <v>1</v>
      </c>
      <c r="L60" s="33"/>
      <c r="M60" s="26"/>
      <c r="N60" s="33"/>
      <c r="O60" s="39"/>
      <c r="P60" s="118">
        <f t="shared" si="19"/>
        <v>1</v>
      </c>
      <c r="Q60" s="119" t="str">
        <f t="shared" si="20"/>
        <v>DQ</v>
      </c>
      <c r="R60" s="120">
        <f t="shared" si="21"/>
        <v>1</v>
      </c>
      <c r="S60" s="121">
        <f t="shared" si="22"/>
        <v>1</v>
      </c>
      <c r="T60" s="122">
        <f t="shared" si="23"/>
        <v>0</v>
      </c>
      <c r="U60" s="122">
        <f t="shared" si="24"/>
        <v>0</v>
      </c>
      <c r="V60" s="122">
        <f t="shared" si="25"/>
        <v>0</v>
      </c>
      <c r="W60" s="122">
        <f t="shared" si="26"/>
        <v>0</v>
      </c>
      <c r="X60" s="122">
        <f t="shared" si="27"/>
        <v>0</v>
      </c>
      <c r="Y60" s="122">
        <f t="shared" si="28"/>
        <v>0</v>
      </c>
      <c r="Z60" s="122">
        <f t="shared" si="29"/>
        <v>0</v>
      </c>
      <c r="AA60" s="122">
        <f t="shared" si="30"/>
        <v>1</v>
      </c>
      <c r="AB60" s="122">
        <f t="shared" si="31"/>
        <v>0</v>
      </c>
      <c r="AC60" s="122">
        <f t="shared" si="32"/>
        <v>0</v>
      </c>
      <c r="AD60" s="122">
        <f t="shared" si="33"/>
        <v>0</v>
      </c>
      <c r="AE60" s="122">
        <f t="shared" si="34"/>
        <v>0</v>
      </c>
      <c r="AF60" s="123" t="str">
        <f t="shared" si="35"/>
        <v>nesplňuje min. počet 4 závodůl</v>
      </c>
    </row>
  </sheetData>
  <sheetProtection/>
  <mergeCells count="4">
    <mergeCell ref="R1:R2"/>
    <mergeCell ref="S1:S2"/>
    <mergeCell ref="P1:P2"/>
    <mergeCell ref="Q1:Q2"/>
  </mergeCells>
  <conditionalFormatting sqref="R3:R13">
    <cfRule type="cellIs" priority="3" dxfId="1" operator="lessThan" stopIfTrue="1">
      <formula>4</formula>
    </cfRule>
    <cfRule type="cellIs" priority="4" dxfId="0" operator="greaterThan" stopIfTrue="1">
      <formula>3</formula>
    </cfRule>
  </conditionalFormatting>
  <conditionalFormatting sqref="R14:R60">
    <cfRule type="cellIs" priority="1" dxfId="1" operator="lessThan" stopIfTrue="1">
      <formula>4</formula>
    </cfRule>
    <cfRule type="cellIs" priority="2" dxfId="0" operator="greaterThan" stopIfTrue="1">
      <formula>3</formula>
    </cfRule>
  </conditionalFormatting>
  <printOptions horizontalCentered="1" verticalCentered="1"/>
  <pageMargins left="0.52" right="0.53" top="0.71" bottom="0.46" header="0.5118110236220472" footer="0.42"/>
  <pageSetup horizontalDpi="300" verticalDpi="300" orientation="landscape" paperSize="9" r:id="rId1"/>
  <headerFooter alignWithMargins="0">
    <oddHeader>&amp;CLAŠSKÁ BĚŽECKÁ LIGA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F42"/>
  <sheetViews>
    <sheetView zoomScale="120" zoomScaleNormal="120" zoomScalePageLayoutView="0" workbookViewId="0" topLeftCell="A1">
      <selection activeCell="B3" sqref="B3"/>
    </sheetView>
  </sheetViews>
  <sheetFormatPr defaultColWidth="9.00390625" defaultRowHeight="12.75"/>
  <cols>
    <col min="1" max="1" width="3.75390625" style="0" customWidth="1"/>
    <col min="2" max="2" width="20.75390625" style="0" customWidth="1"/>
    <col min="3" max="3" width="5.75390625" style="12" customWidth="1"/>
    <col min="4" max="5" width="5.75390625" style="43" customWidth="1"/>
    <col min="6" max="6" width="5.75390625" style="23" customWidth="1"/>
    <col min="7" max="7" width="5.75390625" style="13" customWidth="1"/>
    <col min="8" max="8" width="5.75390625" style="40" customWidth="1"/>
    <col min="9" max="9" width="5.75390625" style="11" customWidth="1"/>
    <col min="10" max="10" width="5.75390625" style="22" customWidth="1"/>
    <col min="11" max="11" width="5.75390625" style="11" customWidth="1"/>
    <col min="12" max="12" width="5.75390625" style="110" customWidth="1"/>
    <col min="13" max="13" width="5.75390625" style="10" customWidth="1"/>
    <col min="14" max="14" width="5.75390625" style="11" customWidth="1"/>
    <col min="15" max="15" width="5.75390625" style="36" customWidth="1"/>
    <col min="16" max="16" width="6.75390625" style="124" customWidth="1"/>
    <col min="17" max="17" width="6.75390625" style="125" customWidth="1"/>
    <col min="18" max="18" width="4.625" style="120" customWidth="1"/>
    <col min="19" max="19" width="4.875" style="121" hidden="1" customWidth="1"/>
    <col min="20" max="31" width="3.75390625" style="116" hidden="1" customWidth="1"/>
    <col min="32" max="32" width="9.125" style="116" customWidth="1"/>
  </cols>
  <sheetData>
    <row r="1" spans="1:31" ht="15.75" customHeight="1">
      <c r="A1" s="14" t="s">
        <v>0</v>
      </c>
      <c r="B1" s="15"/>
      <c r="C1" s="4" t="s">
        <v>153</v>
      </c>
      <c r="D1" s="46" t="s">
        <v>154</v>
      </c>
      <c r="E1" s="47" t="s">
        <v>155</v>
      </c>
      <c r="F1" s="53"/>
      <c r="G1" s="41" t="s">
        <v>157</v>
      </c>
      <c r="H1" s="35" t="s">
        <v>158</v>
      </c>
      <c r="I1" s="3" t="s">
        <v>159</v>
      </c>
      <c r="J1" s="27" t="s">
        <v>134</v>
      </c>
      <c r="K1" s="3" t="s">
        <v>93</v>
      </c>
      <c r="L1" s="27" t="s">
        <v>95</v>
      </c>
      <c r="M1" s="3" t="s">
        <v>97</v>
      </c>
      <c r="N1" s="27" t="s">
        <v>148</v>
      </c>
      <c r="O1" s="37" t="s">
        <v>150</v>
      </c>
      <c r="P1" s="129" t="s">
        <v>2</v>
      </c>
      <c r="Q1" s="131" t="s">
        <v>3</v>
      </c>
      <c r="R1" s="127" t="s">
        <v>144</v>
      </c>
      <c r="S1" s="128" t="s">
        <v>169</v>
      </c>
      <c r="T1" s="114" t="str">
        <f aca="true" t="shared" si="0" ref="T1:V2">C1</f>
        <v>3.4.</v>
      </c>
      <c r="U1" s="114" t="str">
        <f t="shared" si="0"/>
        <v>8.4.</v>
      </c>
      <c r="V1" s="114" t="str">
        <f t="shared" si="0"/>
        <v>4.5.</v>
      </c>
      <c r="W1" s="115" t="str">
        <f aca="true" t="shared" si="1" ref="W1:AE2">G1</f>
        <v>17.5.</v>
      </c>
      <c r="X1" s="115" t="str">
        <f t="shared" si="1"/>
        <v>21.5.</v>
      </c>
      <c r="Y1" s="115" t="str">
        <f t="shared" si="1"/>
        <v>25.6.</v>
      </c>
      <c r="Z1" s="115" t="str">
        <f t="shared" si="1"/>
        <v>10.7.</v>
      </c>
      <c r="AA1" s="115" t="str">
        <f t="shared" si="1"/>
        <v>14.8.</v>
      </c>
      <c r="AB1" s="115" t="str">
        <f t="shared" si="1"/>
        <v>28.9.</v>
      </c>
      <c r="AC1" s="115" t="str">
        <f t="shared" si="1"/>
        <v>9.10.</v>
      </c>
      <c r="AD1" s="115" t="str">
        <f t="shared" si="1"/>
        <v>23.10.</v>
      </c>
      <c r="AE1" s="115" t="str">
        <f t="shared" si="1"/>
        <v>13.11.</v>
      </c>
    </row>
    <row r="2" spans="1:31" ht="71.25" customHeight="1">
      <c r="A2" s="16"/>
      <c r="B2" s="17" t="s">
        <v>61</v>
      </c>
      <c r="C2" s="7" t="s">
        <v>151</v>
      </c>
      <c r="D2" s="48" t="s">
        <v>152</v>
      </c>
      <c r="E2" s="49" t="s">
        <v>156</v>
      </c>
      <c r="F2" s="52" t="s">
        <v>170</v>
      </c>
      <c r="G2" s="32" t="s">
        <v>160</v>
      </c>
      <c r="H2" s="6" t="s">
        <v>161</v>
      </c>
      <c r="I2" s="6" t="s">
        <v>162</v>
      </c>
      <c r="J2" s="28" t="s">
        <v>163</v>
      </c>
      <c r="K2" s="6" t="s">
        <v>164</v>
      </c>
      <c r="L2" s="28" t="s">
        <v>165</v>
      </c>
      <c r="M2" s="7" t="s">
        <v>166</v>
      </c>
      <c r="N2" s="28" t="s">
        <v>167</v>
      </c>
      <c r="O2" s="38" t="s">
        <v>168</v>
      </c>
      <c r="P2" s="130"/>
      <c r="Q2" s="132"/>
      <c r="R2" s="127"/>
      <c r="S2" s="128"/>
      <c r="T2" s="117" t="str">
        <f t="shared" si="0"/>
        <v>1.
Frenštát
Běh Papratnou</v>
      </c>
      <c r="U2" s="117" t="str">
        <f t="shared" si="0"/>
        <v>2.
Běh do vrchu 
Kopřivnice</v>
      </c>
      <c r="V2" s="117" t="str">
        <f t="shared" si="0"/>
        <v>3.
Rozhledna</v>
      </c>
      <c r="W2" s="117" t="str">
        <f t="shared" si="1"/>
        <v>4.
Zátopkova
pětka</v>
      </c>
      <c r="X2" s="117" t="str">
        <f t="shared" si="1"/>
        <v>5.
Štramberská desítka</v>
      </c>
      <c r="Y2" s="117" t="str">
        <f t="shared" si="1"/>
        <v>6.
Letní test
Frenštát p.R.</v>
      </c>
      <c r="Z2" s="117" t="str">
        <f t="shared" si="1"/>
        <v>7.
Letní běh
Starým Jičínem</v>
      </c>
      <c r="AA2" s="117" t="str">
        <f t="shared" si="1"/>
        <v>8.
Běh Hukvaldskou
oborou</v>
      </c>
      <c r="AB2" s="117" t="str">
        <f t="shared" si="1"/>
        <v>9.
Běh Novojičínskym parkem</v>
      </c>
      <c r="AC2" s="117" t="str">
        <f t="shared" si="1"/>
        <v>10.
Podzimní pětka
Frenštát p. R.</v>
      </c>
      <c r="AD2" s="117" t="str">
        <f t="shared" si="1"/>
        <v>11.
Kolem Libotína</v>
      </c>
      <c r="AE2" s="117" t="str">
        <f t="shared" si="1"/>
        <v>12.
Kolem koupaliště</v>
      </c>
    </row>
    <row r="3" spans="1:32" ht="19.5">
      <c r="A3" s="18" t="s">
        <v>4</v>
      </c>
      <c r="B3" s="19" t="s">
        <v>268</v>
      </c>
      <c r="C3" s="25">
        <v>16</v>
      </c>
      <c r="D3" s="50"/>
      <c r="E3" s="51"/>
      <c r="F3" s="54"/>
      <c r="G3" s="44"/>
      <c r="H3" s="39"/>
      <c r="I3" s="26">
        <v>20</v>
      </c>
      <c r="J3" s="33"/>
      <c r="K3" s="26">
        <v>9</v>
      </c>
      <c r="L3" s="33"/>
      <c r="M3" s="26">
        <v>18</v>
      </c>
      <c r="N3" s="33"/>
      <c r="O3" s="39"/>
      <c r="P3" s="118">
        <f aca="true" t="shared" si="2" ref="P3:P42">SUM(C3:O3)</f>
        <v>63</v>
      </c>
      <c r="Q3" s="119">
        <f aca="true" t="shared" si="3" ref="Q3:Q42">IF(R3&gt;=4,S3,"DQ")</f>
        <v>63</v>
      </c>
      <c r="R3" s="120">
        <f aca="true" t="shared" si="4" ref="R3:R42">COUNT(C3:E3,G3:O3)</f>
        <v>4</v>
      </c>
      <c r="S3" s="121">
        <f aca="true" t="shared" si="5" ref="S3:S42">IF(R3&lt;=10,P3,IF(R3&gt;10,P3-(SMALL(T3:AE3,1)+SMALL(T3:AE3,2))))</f>
        <v>63</v>
      </c>
      <c r="T3" s="122">
        <f aca="true" t="shared" si="6" ref="T3:T42">C3</f>
        <v>16</v>
      </c>
      <c r="U3" s="122">
        <f aca="true" t="shared" si="7" ref="U3:U42">D3</f>
        <v>0</v>
      </c>
      <c r="V3" s="122">
        <f aca="true" t="shared" si="8" ref="V3:V42">E3</f>
        <v>0</v>
      </c>
      <c r="W3" s="122">
        <f aca="true" t="shared" si="9" ref="W3:W42">G3</f>
        <v>0</v>
      </c>
      <c r="X3" s="122">
        <f aca="true" t="shared" si="10" ref="X3:X42">H3</f>
        <v>0</v>
      </c>
      <c r="Y3" s="122">
        <f aca="true" t="shared" si="11" ref="Y3:Y42">I3</f>
        <v>20</v>
      </c>
      <c r="Z3" s="122">
        <f aca="true" t="shared" si="12" ref="Z3:Z42">J3</f>
        <v>0</v>
      </c>
      <c r="AA3" s="122">
        <f aca="true" t="shared" si="13" ref="AA3:AA42">K3</f>
        <v>9</v>
      </c>
      <c r="AB3" s="122">
        <f aca="true" t="shared" si="14" ref="AB3:AB42">L3</f>
        <v>0</v>
      </c>
      <c r="AC3" s="122">
        <f aca="true" t="shared" si="15" ref="AC3:AC42">M3</f>
        <v>18</v>
      </c>
      <c r="AD3" s="122">
        <f aca="true" t="shared" si="16" ref="AD3:AD42">N3</f>
        <v>0</v>
      </c>
      <c r="AE3" s="122">
        <f aca="true" t="shared" si="17" ref="AE3:AE42">O3</f>
        <v>0</v>
      </c>
      <c r="AF3" s="123" t="str">
        <f aca="true" t="shared" si="18" ref="AF3:AF42">IF(R3&lt;4,"nesplňuje min. počet 4 závodů","ok")</f>
        <v>ok</v>
      </c>
    </row>
    <row r="4" spans="1:32" ht="19.5">
      <c r="A4" s="18" t="s">
        <v>5</v>
      </c>
      <c r="B4" s="19" t="s">
        <v>105</v>
      </c>
      <c r="C4" s="26"/>
      <c r="D4" s="50"/>
      <c r="E4" s="51"/>
      <c r="F4" s="54"/>
      <c r="G4" s="44"/>
      <c r="H4" s="39">
        <v>20</v>
      </c>
      <c r="I4" s="26"/>
      <c r="J4" s="33"/>
      <c r="K4" s="26"/>
      <c r="L4" s="33">
        <v>50</v>
      </c>
      <c r="M4" s="26">
        <v>25</v>
      </c>
      <c r="N4" s="33"/>
      <c r="O4" s="39"/>
      <c r="P4" s="118">
        <f t="shared" si="2"/>
        <v>95</v>
      </c>
      <c r="Q4" s="119" t="str">
        <f t="shared" si="3"/>
        <v>DQ</v>
      </c>
      <c r="R4" s="120">
        <f t="shared" si="4"/>
        <v>3</v>
      </c>
      <c r="S4" s="121">
        <f t="shared" si="5"/>
        <v>95</v>
      </c>
      <c r="T4" s="122">
        <f t="shared" si="6"/>
        <v>0</v>
      </c>
      <c r="U4" s="122">
        <f t="shared" si="7"/>
        <v>0</v>
      </c>
      <c r="V4" s="122">
        <f t="shared" si="8"/>
        <v>0</v>
      </c>
      <c r="W4" s="122">
        <f t="shared" si="9"/>
        <v>0</v>
      </c>
      <c r="X4" s="122">
        <f t="shared" si="10"/>
        <v>20</v>
      </c>
      <c r="Y4" s="122">
        <f t="shared" si="11"/>
        <v>0</v>
      </c>
      <c r="Z4" s="122">
        <f t="shared" si="12"/>
        <v>0</v>
      </c>
      <c r="AA4" s="122">
        <f t="shared" si="13"/>
        <v>0</v>
      </c>
      <c r="AB4" s="122">
        <f t="shared" si="14"/>
        <v>50</v>
      </c>
      <c r="AC4" s="122">
        <f t="shared" si="15"/>
        <v>25</v>
      </c>
      <c r="AD4" s="122">
        <f t="shared" si="16"/>
        <v>0</v>
      </c>
      <c r="AE4" s="122">
        <f t="shared" si="17"/>
        <v>0</v>
      </c>
      <c r="AF4" s="123" t="str">
        <f t="shared" si="18"/>
        <v>nesplňuje min. počet 4 závodů</v>
      </c>
    </row>
    <row r="5" spans="1:32" ht="19.5">
      <c r="A5" s="18" t="s">
        <v>6</v>
      </c>
      <c r="B5" s="19" t="s">
        <v>63</v>
      </c>
      <c r="C5" s="25"/>
      <c r="D5" s="50">
        <v>25</v>
      </c>
      <c r="E5" s="51"/>
      <c r="F5" s="54"/>
      <c r="G5" s="44"/>
      <c r="H5" s="39"/>
      <c r="I5" s="26"/>
      <c r="J5" s="33">
        <v>50</v>
      </c>
      <c r="K5" s="26"/>
      <c r="L5" s="33"/>
      <c r="M5" s="26"/>
      <c r="N5" s="33"/>
      <c r="O5" s="39">
        <v>17</v>
      </c>
      <c r="P5" s="118">
        <f t="shared" si="2"/>
        <v>92</v>
      </c>
      <c r="Q5" s="119" t="str">
        <f t="shared" si="3"/>
        <v>DQ</v>
      </c>
      <c r="R5" s="120">
        <f t="shared" si="4"/>
        <v>3</v>
      </c>
      <c r="S5" s="121">
        <f t="shared" si="5"/>
        <v>92</v>
      </c>
      <c r="T5" s="122">
        <f t="shared" si="6"/>
        <v>0</v>
      </c>
      <c r="U5" s="122">
        <f t="shared" si="7"/>
        <v>25</v>
      </c>
      <c r="V5" s="122">
        <f t="shared" si="8"/>
        <v>0</v>
      </c>
      <c r="W5" s="122">
        <f t="shared" si="9"/>
        <v>0</v>
      </c>
      <c r="X5" s="122">
        <f t="shared" si="10"/>
        <v>0</v>
      </c>
      <c r="Y5" s="122">
        <f t="shared" si="11"/>
        <v>0</v>
      </c>
      <c r="Z5" s="122">
        <f t="shared" si="12"/>
        <v>50</v>
      </c>
      <c r="AA5" s="122">
        <f t="shared" si="13"/>
        <v>0</v>
      </c>
      <c r="AB5" s="122">
        <f t="shared" si="14"/>
        <v>0</v>
      </c>
      <c r="AC5" s="122">
        <f t="shared" si="15"/>
        <v>0</v>
      </c>
      <c r="AD5" s="122">
        <f t="shared" si="16"/>
        <v>0</v>
      </c>
      <c r="AE5" s="122">
        <f t="shared" si="17"/>
        <v>17</v>
      </c>
      <c r="AF5" s="123" t="str">
        <f t="shared" si="18"/>
        <v>nesplňuje min. počet 4 závodů</v>
      </c>
    </row>
    <row r="6" spans="1:32" ht="19.5">
      <c r="A6" s="18" t="s">
        <v>7</v>
      </c>
      <c r="B6" s="19" t="s">
        <v>62</v>
      </c>
      <c r="C6" s="25"/>
      <c r="D6" s="50"/>
      <c r="E6" s="51">
        <v>25</v>
      </c>
      <c r="F6" s="54"/>
      <c r="G6" s="44"/>
      <c r="H6" s="39"/>
      <c r="I6" s="26"/>
      <c r="J6" s="33"/>
      <c r="K6" s="26"/>
      <c r="L6" s="33"/>
      <c r="M6" s="26"/>
      <c r="N6" s="33">
        <v>50</v>
      </c>
      <c r="O6" s="39"/>
      <c r="P6" s="118">
        <f t="shared" si="2"/>
        <v>75</v>
      </c>
      <c r="Q6" s="119" t="str">
        <f t="shared" si="3"/>
        <v>DQ</v>
      </c>
      <c r="R6" s="120">
        <f t="shared" si="4"/>
        <v>2</v>
      </c>
      <c r="S6" s="121">
        <f t="shared" si="5"/>
        <v>75</v>
      </c>
      <c r="T6" s="122">
        <f t="shared" si="6"/>
        <v>0</v>
      </c>
      <c r="U6" s="122">
        <f t="shared" si="7"/>
        <v>0</v>
      </c>
      <c r="V6" s="122">
        <f t="shared" si="8"/>
        <v>25</v>
      </c>
      <c r="W6" s="122">
        <f t="shared" si="9"/>
        <v>0</v>
      </c>
      <c r="X6" s="122">
        <f t="shared" si="10"/>
        <v>0</v>
      </c>
      <c r="Y6" s="122">
        <f t="shared" si="11"/>
        <v>0</v>
      </c>
      <c r="Z6" s="122">
        <f t="shared" si="12"/>
        <v>0</v>
      </c>
      <c r="AA6" s="122">
        <f t="shared" si="13"/>
        <v>0</v>
      </c>
      <c r="AB6" s="122">
        <f t="shared" si="14"/>
        <v>0</v>
      </c>
      <c r="AC6" s="122">
        <f t="shared" si="15"/>
        <v>0</v>
      </c>
      <c r="AD6" s="122">
        <f t="shared" si="16"/>
        <v>50</v>
      </c>
      <c r="AE6" s="122">
        <f t="shared" si="17"/>
        <v>0</v>
      </c>
      <c r="AF6" s="123" t="str">
        <f t="shared" si="18"/>
        <v>nesplňuje min. počet 4 závodů</v>
      </c>
    </row>
    <row r="7" spans="1:32" ht="19.5">
      <c r="A7" s="18" t="s">
        <v>8</v>
      </c>
      <c r="B7" s="20" t="s">
        <v>297</v>
      </c>
      <c r="C7" s="25"/>
      <c r="D7" s="50"/>
      <c r="E7" s="51"/>
      <c r="F7" s="54"/>
      <c r="G7" s="44"/>
      <c r="H7" s="39">
        <v>25</v>
      </c>
      <c r="I7" s="26"/>
      <c r="J7" s="33"/>
      <c r="K7" s="26">
        <v>25</v>
      </c>
      <c r="L7" s="33"/>
      <c r="M7" s="26"/>
      <c r="N7" s="33"/>
      <c r="O7" s="39"/>
      <c r="P7" s="118">
        <f t="shared" si="2"/>
        <v>50</v>
      </c>
      <c r="Q7" s="119" t="str">
        <f t="shared" si="3"/>
        <v>DQ</v>
      </c>
      <c r="R7" s="120">
        <f t="shared" si="4"/>
        <v>2</v>
      </c>
      <c r="S7" s="121">
        <f t="shared" si="5"/>
        <v>50</v>
      </c>
      <c r="T7" s="122">
        <f t="shared" si="6"/>
        <v>0</v>
      </c>
      <c r="U7" s="122">
        <f t="shared" si="7"/>
        <v>0</v>
      </c>
      <c r="V7" s="122">
        <f t="shared" si="8"/>
        <v>0</v>
      </c>
      <c r="W7" s="122">
        <f t="shared" si="9"/>
        <v>0</v>
      </c>
      <c r="X7" s="122">
        <f t="shared" si="10"/>
        <v>25</v>
      </c>
      <c r="Y7" s="122">
        <f t="shared" si="11"/>
        <v>0</v>
      </c>
      <c r="Z7" s="122">
        <f t="shared" si="12"/>
        <v>0</v>
      </c>
      <c r="AA7" s="122">
        <f t="shared" si="13"/>
        <v>25</v>
      </c>
      <c r="AB7" s="122">
        <f t="shared" si="14"/>
        <v>0</v>
      </c>
      <c r="AC7" s="122">
        <f t="shared" si="15"/>
        <v>0</v>
      </c>
      <c r="AD7" s="122">
        <f t="shared" si="16"/>
        <v>0</v>
      </c>
      <c r="AE7" s="122">
        <f t="shared" si="17"/>
        <v>0</v>
      </c>
      <c r="AF7" s="123" t="str">
        <f t="shared" si="18"/>
        <v>nesplňuje min. počet 4 závodů</v>
      </c>
    </row>
    <row r="8" spans="1:32" ht="19.5">
      <c r="A8" s="18" t="s">
        <v>9</v>
      </c>
      <c r="B8" s="19" t="s">
        <v>399</v>
      </c>
      <c r="C8" s="25"/>
      <c r="D8" s="50"/>
      <c r="E8" s="51"/>
      <c r="F8" s="54"/>
      <c r="G8" s="44"/>
      <c r="H8" s="39"/>
      <c r="I8" s="26"/>
      <c r="J8" s="33"/>
      <c r="K8" s="26"/>
      <c r="L8" s="33">
        <v>40</v>
      </c>
      <c r="M8" s="26"/>
      <c r="N8" s="33"/>
      <c r="O8" s="39"/>
      <c r="P8" s="118">
        <f t="shared" si="2"/>
        <v>40</v>
      </c>
      <c r="Q8" s="119" t="str">
        <f t="shared" si="3"/>
        <v>DQ</v>
      </c>
      <c r="R8" s="120">
        <f t="shared" si="4"/>
        <v>1</v>
      </c>
      <c r="S8" s="121">
        <f t="shared" si="5"/>
        <v>40</v>
      </c>
      <c r="T8" s="122">
        <f t="shared" si="6"/>
        <v>0</v>
      </c>
      <c r="U8" s="122">
        <f t="shared" si="7"/>
        <v>0</v>
      </c>
      <c r="V8" s="122">
        <f t="shared" si="8"/>
        <v>0</v>
      </c>
      <c r="W8" s="122">
        <f t="shared" si="9"/>
        <v>0</v>
      </c>
      <c r="X8" s="122">
        <f t="shared" si="10"/>
        <v>0</v>
      </c>
      <c r="Y8" s="122">
        <f t="shared" si="11"/>
        <v>0</v>
      </c>
      <c r="Z8" s="122">
        <f t="shared" si="12"/>
        <v>0</v>
      </c>
      <c r="AA8" s="122">
        <f t="shared" si="13"/>
        <v>0</v>
      </c>
      <c r="AB8" s="122">
        <f t="shared" si="14"/>
        <v>40</v>
      </c>
      <c r="AC8" s="122">
        <f t="shared" si="15"/>
        <v>0</v>
      </c>
      <c r="AD8" s="122">
        <f t="shared" si="16"/>
        <v>0</v>
      </c>
      <c r="AE8" s="122">
        <f t="shared" si="17"/>
        <v>0</v>
      </c>
      <c r="AF8" s="123" t="str">
        <f t="shared" si="18"/>
        <v>nesplňuje min. počet 4 závodů</v>
      </c>
    </row>
    <row r="9" spans="1:32" ht="19.5">
      <c r="A9" s="18" t="s">
        <v>10</v>
      </c>
      <c r="B9" s="19" t="s">
        <v>137</v>
      </c>
      <c r="C9" s="25"/>
      <c r="D9" s="50"/>
      <c r="E9" s="51"/>
      <c r="F9" s="54"/>
      <c r="G9" s="44"/>
      <c r="H9" s="39"/>
      <c r="I9" s="26"/>
      <c r="J9" s="33">
        <v>40</v>
      </c>
      <c r="K9" s="26"/>
      <c r="L9" s="33"/>
      <c r="M9" s="26"/>
      <c r="N9" s="33"/>
      <c r="O9" s="39"/>
      <c r="P9" s="118">
        <f t="shared" si="2"/>
        <v>40</v>
      </c>
      <c r="Q9" s="119" t="str">
        <f t="shared" si="3"/>
        <v>DQ</v>
      </c>
      <c r="R9" s="120">
        <f t="shared" si="4"/>
        <v>1</v>
      </c>
      <c r="S9" s="121">
        <f t="shared" si="5"/>
        <v>40</v>
      </c>
      <c r="T9" s="122">
        <f t="shared" si="6"/>
        <v>0</v>
      </c>
      <c r="U9" s="122">
        <f t="shared" si="7"/>
        <v>0</v>
      </c>
      <c r="V9" s="122">
        <f t="shared" si="8"/>
        <v>0</v>
      </c>
      <c r="W9" s="122">
        <f t="shared" si="9"/>
        <v>0</v>
      </c>
      <c r="X9" s="122">
        <f t="shared" si="10"/>
        <v>0</v>
      </c>
      <c r="Y9" s="122">
        <f t="shared" si="11"/>
        <v>0</v>
      </c>
      <c r="Z9" s="122">
        <f t="shared" si="12"/>
        <v>40</v>
      </c>
      <c r="AA9" s="122">
        <f t="shared" si="13"/>
        <v>0</v>
      </c>
      <c r="AB9" s="122">
        <f t="shared" si="14"/>
        <v>0</v>
      </c>
      <c r="AC9" s="122">
        <f t="shared" si="15"/>
        <v>0</v>
      </c>
      <c r="AD9" s="122">
        <f t="shared" si="16"/>
        <v>0</v>
      </c>
      <c r="AE9" s="122">
        <f t="shared" si="17"/>
        <v>0</v>
      </c>
      <c r="AF9" s="123" t="str">
        <f t="shared" si="18"/>
        <v>nesplňuje min. počet 4 závodů</v>
      </c>
    </row>
    <row r="10" spans="1:32" ht="19.5">
      <c r="A10" s="18" t="s">
        <v>11</v>
      </c>
      <c r="B10" s="19" t="s">
        <v>126</v>
      </c>
      <c r="C10" s="26">
        <v>25</v>
      </c>
      <c r="D10" s="50"/>
      <c r="E10" s="51"/>
      <c r="F10" s="54"/>
      <c r="G10" s="44"/>
      <c r="H10" s="39">
        <v>11</v>
      </c>
      <c r="I10" s="26"/>
      <c r="J10" s="33"/>
      <c r="K10" s="26"/>
      <c r="L10" s="33"/>
      <c r="M10" s="26"/>
      <c r="N10" s="33"/>
      <c r="O10" s="39"/>
      <c r="P10" s="118">
        <f t="shared" si="2"/>
        <v>36</v>
      </c>
      <c r="Q10" s="119" t="str">
        <f t="shared" si="3"/>
        <v>DQ</v>
      </c>
      <c r="R10" s="120">
        <f t="shared" si="4"/>
        <v>2</v>
      </c>
      <c r="S10" s="121">
        <f t="shared" si="5"/>
        <v>36</v>
      </c>
      <c r="T10" s="122">
        <f t="shared" si="6"/>
        <v>25</v>
      </c>
      <c r="U10" s="122">
        <f t="shared" si="7"/>
        <v>0</v>
      </c>
      <c r="V10" s="122">
        <f t="shared" si="8"/>
        <v>0</v>
      </c>
      <c r="W10" s="122">
        <f t="shared" si="9"/>
        <v>0</v>
      </c>
      <c r="X10" s="122">
        <f t="shared" si="10"/>
        <v>11</v>
      </c>
      <c r="Y10" s="122">
        <f t="shared" si="11"/>
        <v>0</v>
      </c>
      <c r="Z10" s="122">
        <f t="shared" si="12"/>
        <v>0</v>
      </c>
      <c r="AA10" s="122">
        <f t="shared" si="13"/>
        <v>0</v>
      </c>
      <c r="AB10" s="122">
        <f t="shared" si="14"/>
        <v>0</v>
      </c>
      <c r="AC10" s="122">
        <f t="shared" si="15"/>
        <v>0</v>
      </c>
      <c r="AD10" s="122">
        <f t="shared" si="16"/>
        <v>0</v>
      </c>
      <c r="AE10" s="122">
        <f t="shared" si="17"/>
        <v>0</v>
      </c>
      <c r="AF10" s="123" t="str">
        <f t="shared" si="18"/>
        <v>nesplňuje min. počet 4 závodů</v>
      </c>
    </row>
    <row r="11" spans="1:32" ht="19.5">
      <c r="A11" s="18" t="s">
        <v>12</v>
      </c>
      <c r="B11" s="19" t="s">
        <v>273</v>
      </c>
      <c r="C11" s="25">
        <v>17</v>
      </c>
      <c r="D11" s="50">
        <v>18</v>
      </c>
      <c r="E11" s="51"/>
      <c r="F11" s="54"/>
      <c r="G11" s="44"/>
      <c r="H11" s="39"/>
      <c r="I11" s="26"/>
      <c r="J11" s="33"/>
      <c r="K11" s="26"/>
      <c r="L11" s="33"/>
      <c r="M11" s="26"/>
      <c r="N11" s="33"/>
      <c r="O11" s="39"/>
      <c r="P11" s="118">
        <f t="shared" si="2"/>
        <v>35</v>
      </c>
      <c r="Q11" s="119" t="str">
        <f t="shared" si="3"/>
        <v>DQ</v>
      </c>
      <c r="R11" s="120">
        <f t="shared" si="4"/>
        <v>2</v>
      </c>
      <c r="S11" s="121">
        <f t="shared" si="5"/>
        <v>35</v>
      </c>
      <c r="T11" s="122">
        <f t="shared" si="6"/>
        <v>17</v>
      </c>
      <c r="U11" s="122">
        <f t="shared" si="7"/>
        <v>18</v>
      </c>
      <c r="V11" s="122">
        <f t="shared" si="8"/>
        <v>0</v>
      </c>
      <c r="W11" s="122">
        <f t="shared" si="9"/>
        <v>0</v>
      </c>
      <c r="X11" s="122">
        <f t="shared" si="10"/>
        <v>0</v>
      </c>
      <c r="Y11" s="122">
        <f t="shared" si="11"/>
        <v>0</v>
      </c>
      <c r="Z11" s="122">
        <f t="shared" si="12"/>
        <v>0</v>
      </c>
      <c r="AA11" s="122">
        <f t="shared" si="13"/>
        <v>0</v>
      </c>
      <c r="AB11" s="122">
        <f t="shared" si="14"/>
        <v>0</v>
      </c>
      <c r="AC11" s="122">
        <f t="shared" si="15"/>
        <v>0</v>
      </c>
      <c r="AD11" s="122">
        <f t="shared" si="16"/>
        <v>0</v>
      </c>
      <c r="AE11" s="122">
        <f t="shared" si="17"/>
        <v>0</v>
      </c>
      <c r="AF11" s="123" t="str">
        <f t="shared" si="18"/>
        <v>nesplňuje min. počet 4 závodů</v>
      </c>
    </row>
    <row r="12" spans="1:32" ht="19.5">
      <c r="A12" s="18" t="s">
        <v>13</v>
      </c>
      <c r="B12" s="19" t="s">
        <v>147</v>
      </c>
      <c r="C12" s="25"/>
      <c r="D12" s="50"/>
      <c r="E12" s="51"/>
      <c r="F12" s="54"/>
      <c r="G12" s="44"/>
      <c r="H12" s="39">
        <v>17</v>
      </c>
      <c r="I12" s="26"/>
      <c r="J12" s="29"/>
      <c r="K12" s="25">
        <v>18</v>
      </c>
      <c r="L12" s="33"/>
      <c r="M12" s="26"/>
      <c r="N12" s="33"/>
      <c r="O12" s="39"/>
      <c r="P12" s="118">
        <f t="shared" si="2"/>
        <v>35</v>
      </c>
      <c r="Q12" s="119" t="str">
        <f t="shared" si="3"/>
        <v>DQ</v>
      </c>
      <c r="R12" s="120">
        <f t="shared" si="4"/>
        <v>2</v>
      </c>
      <c r="S12" s="121">
        <f t="shared" si="5"/>
        <v>35</v>
      </c>
      <c r="T12" s="122">
        <f t="shared" si="6"/>
        <v>0</v>
      </c>
      <c r="U12" s="122">
        <f t="shared" si="7"/>
        <v>0</v>
      </c>
      <c r="V12" s="122">
        <f t="shared" si="8"/>
        <v>0</v>
      </c>
      <c r="W12" s="122">
        <f t="shared" si="9"/>
        <v>0</v>
      </c>
      <c r="X12" s="122">
        <f t="shared" si="10"/>
        <v>17</v>
      </c>
      <c r="Y12" s="122">
        <f t="shared" si="11"/>
        <v>0</v>
      </c>
      <c r="Z12" s="122">
        <f t="shared" si="12"/>
        <v>0</v>
      </c>
      <c r="AA12" s="122">
        <f t="shared" si="13"/>
        <v>18</v>
      </c>
      <c r="AB12" s="122">
        <f t="shared" si="14"/>
        <v>0</v>
      </c>
      <c r="AC12" s="122">
        <f t="shared" si="15"/>
        <v>0</v>
      </c>
      <c r="AD12" s="122">
        <f t="shared" si="16"/>
        <v>0</v>
      </c>
      <c r="AE12" s="122">
        <f t="shared" si="17"/>
        <v>0</v>
      </c>
      <c r="AF12" s="123" t="str">
        <f t="shared" si="18"/>
        <v>nesplňuje min. počet 4 závodů</v>
      </c>
    </row>
    <row r="13" spans="1:32" ht="19.5">
      <c r="A13" s="18" t="s">
        <v>14</v>
      </c>
      <c r="B13" s="19" t="s">
        <v>87</v>
      </c>
      <c r="C13" s="26">
        <v>18</v>
      </c>
      <c r="D13" s="50"/>
      <c r="E13" s="51"/>
      <c r="F13" s="54"/>
      <c r="G13" s="44"/>
      <c r="H13" s="39"/>
      <c r="I13" s="26"/>
      <c r="J13" s="33"/>
      <c r="K13" s="26"/>
      <c r="L13" s="33"/>
      <c r="M13" s="26">
        <v>17</v>
      </c>
      <c r="N13" s="33"/>
      <c r="O13" s="39"/>
      <c r="P13" s="118">
        <f t="shared" si="2"/>
        <v>35</v>
      </c>
      <c r="Q13" s="119" t="str">
        <f t="shared" si="3"/>
        <v>DQ</v>
      </c>
      <c r="R13" s="120">
        <f t="shared" si="4"/>
        <v>2</v>
      </c>
      <c r="S13" s="121">
        <f t="shared" si="5"/>
        <v>35</v>
      </c>
      <c r="T13" s="122">
        <f t="shared" si="6"/>
        <v>18</v>
      </c>
      <c r="U13" s="122">
        <f t="shared" si="7"/>
        <v>0</v>
      </c>
      <c r="V13" s="122">
        <f t="shared" si="8"/>
        <v>0</v>
      </c>
      <c r="W13" s="122">
        <f t="shared" si="9"/>
        <v>0</v>
      </c>
      <c r="X13" s="122">
        <f t="shared" si="10"/>
        <v>0</v>
      </c>
      <c r="Y13" s="122">
        <f t="shared" si="11"/>
        <v>0</v>
      </c>
      <c r="Z13" s="122">
        <f t="shared" si="12"/>
        <v>0</v>
      </c>
      <c r="AA13" s="122">
        <f t="shared" si="13"/>
        <v>0</v>
      </c>
      <c r="AB13" s="122">
        <f t="shared" si="14"/>
        <v>0</v>
      </c>
      <c r="AC13" s="122">
        <f t="shared" si="15"/>
        <v>17</v>
      </c>
      <c r="AD13" s="122">
        <f t="shared" si="16"/>
        <v>0</v>
      </c>
      <c r="AE13" s="122">
        <f t="shared" si="17"/>
        <v>0</v>
      </c>
      <c r="AF13" s="123" t="str">
        <f t="shared" si="18"/>
        <v>nesplňuje min. počet 4 závodů</v>
      </c>
    </row>
    <row r="14" spans="1:32" ht="19.5">
      <c r="A14" s="18" t="s">
        <v>15</v>
      </c>
      <c r="B14" s="19" t="s">
        <v>298</v>
      </c>
      <c r="C14" s="25"/>
      <c r="D14" s="50"/>
      <c r="E14" s="51"/>
      <c r="F14" s="54"/>
      <c r="G14" s="44"/>
      <c r="H14" s="39">
        <v>16</v>
      </c>
      <c r="I14" s="26"/>
      <c r="J14" s="33"/>
      <c r="K14" s="26">
        <v>17</v>
      </c>
      <c r="L14" s="33"/>
      <c r="M14" s="26"/>
      <c r="N14" s="33"/>
      <c r="O14" s="39"/>
      <c r="P14" s="118">
        <f t="shared" si="2"/>
        <v>33</v>
      </c>
      <c r="Q14" s="119" t="str">
        <f t="shared" si="3"/>
        <v>DQ</v>
      </c>
      <c r="R14" s="120">
        <f t="shared" si="4"/>
        <v>2</v>
      </c>
      <c r="S14" s="121">
        <f t="shared" si="5"/>
        <v>33</v>
      </c>
      <c r="T14" s="122">
        <f t="shared" si="6"/>
        <v>0</v>
      </c>
      <c r="U14" s="122">
        <f t="shared" si="7"/>
        <v>0</v>
      </c>
      <c r="V14" s="122">
        <f t="shared" si="8"/>
        <v>0</v>
      </c>
      <c r="W14" s="122">
        <f t="shared" si="9"/>
        <v>0</v>
      </c>
      <c r="X14" s="122">
        <f t="shared" si="10"/>
        <v>16</v>
      </c>
      <c r="Y14" s="122">
        <f t="shared" si="11"/>
        <v>0</v>
      </c>
      <c r="Z14" s="122">
        <f t="shared" si="12"/>
        <v>0</v>
      </c>
      <c r="AA14" s="122">
        <f t="shared" si="13"/>
        <v>17</v>
      </c>
      <c r="AB14" s="122">
        <f t="shared" si="14"/>
        <v>0</v>
      </c>
      <c r="AC14" s="122">
        <f t="shared" si="15"/>
        <v>0</v>
      </c>
      <c r="AD14" s="122">
        <f t="shared" si="16"/>
        <v>0</v>
      </c>
      <c r="AE14" s="122">
        <f t="shared" si="17"/>
        <v>0</v>
      </c>
      <c r="AF14" s="123" t="str">
        <f t="shared" si="18"/>
        <v>nesplňuje min. počet 4 závodů</v>
      </c>
    </row>
    <row r="15" spans="1:32" ht="19.5">
      <c r="A15" s="18" t="s">
        <v>16</v>
      </c>
      <c r="B15" s="19" t="s">
        <v>106</v>
      </c>
      <c r="C15" s="25"/>
      <c r="D15" s="50"/>
      <c r="E15" s="51"/>
      <c r="F15" s="54"/>
      <c r="G15" s="44"/>
      <c r="H15" s="39">
        <v>13</v>
      </c>
      <c r="I15" s="26"/>
      <c r="J15" s="33"/>
      <c r="K15" s="26">
        <v>15</v>
      </c>
      <c r="L15" s="33"/>
      <c r="M15" s="26"/>
      <c r="N15" s="33"/>
      <c r="O15" s="39"/>
      <c r="P15" s="118">
        <f t="shared" si="2"/>
        <v>28</v>
      </c>
      <c r="Q15" s="119" t="str">
        <f t="shared" si="3"/>
        <v>DQ</v>
      </c>
      <c r="R15" s="120">
        <f t="shared" si="4"/>
        <v>2</v>
      </c>
      <c r="S15" s="121">
        <f t="shared" si="5"/>
        <v>28</v>
      </c>
      <c r="T15" s="122">
        <f t="shared" si="6"/>
        <v>0</v>
      </c>
      <c r="U15" s="122">
        <f t="shared" si="7"/>
        <v>0</v>
      </c>
      <c r="V15" s="122">
        <f t="shared" si="8"/>
        <v>0</v>
      </c>
      <c r="W15" s="122">
        <f t="shared" si="9"/>
        <v>0</v>
      </c>
      <c r="X15" s="122">
        <f t="shared" si="10"/>
        <v>13</v>
      </c>
      <c r="Y15" s="122">
        <f t="shared" si="11"/>
        <v>0</v>
      </c>
      <c r="Z15" s="122">
        <f t="shared" si="12"/>
        <v>0</v>
      </c>
      <c r="AA15" s="122">
        <f t="shared" si="13"/>
        <v>15</v>
      </c>
      <c r="AB15" s="122">
        <f t="shared" si="14"/>
        <v>0</v>
      </c>
      <c r="AC15" s="122">
        <f t="shared" si="15"/>
        <v>0</v>
      </c>
      <c r="AD15" s="122">
        <f t="shared" si="16"/>
        <v>0</v>
      </c>
      <c r="AE15" s="122">
        <f t="shared" si="17"/>
        <v>0</v>
      </c>
      <c r="AF15" s="123" t="str">
        <f t="shared" si="18"/>
        <v>nesplňuje min. počet 4 závodů</v>
      </c>
    </row>
    <row r="16" spans="1:32" ht="19.5">
      <c r="A16" s="18" t="s">
        <v>17</v>
      </c>
      <c r="B16" s="19" t="s">
        <v>107</v>
      </c>
      <c r="C16" s="25"/>
      <c r="D16" s="50"/>
      <c r="E16" s="51"/>
      <c r="F16" s="54"/>
      <c r="G16" s="44"/>
      <c r="H16" s="39">
        <v>14</v>
      </c>
      <c r="I16" s="26"/>
      <c r="J16" s="33"/>
      <c r="K16" s="26">
        <v>14</v>
      </c>
      <c r="L16" s="33"/>
      <c r="M16" s="26"/>
      <c r="N16" s="33"/>
      <c r="O16" s="39"/>
      <c r="P16" s="118">
        <f t="shared" si="2"/>
        <v>28</v>
      </c>
      <c r="Q16" s="119" t="str">
        <f t="shared" si="3"/>
        <v>DQ</v>
      </c>
      <c r="R16" s="120">
        <f t="shared" si="4"/>
        <v>2</v>
      </c>
      <c r="S16" s="121">
        <f t="shared" si="5"/>
        <v>28</v>
      </c>
      <c r="T16" s="122">
        <f t="shared" si="6"/>
        <v>0</v>
      </c>
      <c r="U16" s="122">
        <f t="shared" si="7"/>
        <v>0</v>
      </c>
      <c r="V16" s="122">
        <f t="shared" si="8"/>
        <v>0</v>
      </c>
      <c r="W16" s="122">
        <f t="shared" si="9"/>
        <v>0</v>
      </c>
      <c r="X16" s="122">
        <f t="shared" si="10"/>
        <v>14</v>
      </c>
      <c r="Y16" s="122">
        <f t="shared" si="11"/>
        <v>0</v>
      </c>
      <c r="Z16" s="122">
        <f t="shared" si="12"/>
        <v>0</v>
      </c>
      <c r="AA16" s="122">
        <f t="shared" si="13"/>
        <v>14</v>
      </c>
      <c r="AB16" s="122">
        <f t="shared" si="14"/>
        <v>0</v>
      </c>
      <c r="AC16" s="122">
        <f t="shared" si="15"/>
        <v>0</v>
      </c>
      <c r="AD16" s="122">
        <f t="shared" si="16"/>
        <v>0</v>
      </c>
      <c r="AE16" s="122">
        <f t="shared" si="17"/>
        <v>0</v>
      </c>
      <c r="AF16" s="123" t="str">
        <f t="shared" si="18"/>
        <v>nesplňuje min. počet 4 závodů</v>
      </c>
    </row>
    <row r="17" spans="1:32" ht="19.5">
      <c r="A17" s="18" t="s">
        <v>18</v>
      </c>
      <c r="B17" s="19" t="s">
        <v>350</v>
      </c>
      <c r="C17" s="25"/>
      <c r="D17" s="50"/>
      <c r="E17" s="51"/>
      <c r="F17" s="54"/>
      <c r="G17" s="44"/>
      <c r="H17" s="39"/>
      <c r="I17" s="26">
        <v>25</v>
      </c>
      <c r="J17" s="33"/>
      <c r="K17" s="26"/>
      <c r="L17" s="33"/>
      <c r="M17" s="26"/>
      <c r="N17" s="33"/>
      <c r="O17" s="39"/>
      <c r="P17" s="118">
        <f t="shared" si="2"/>
        <v>25</v>
      </c>
      <c r="Q17" s="119" t="str">
        <f t="shared" si="3"/>
        <v>DQ</v>
      </c>
      <c r="R17" s="120">
        <f t="shared" si="4"/>
        <v>1</v>
      </c>
      <c r="S17" s="121">
        <f t="shared" si="5"/>
        <v>25</v>
      </c>
      <c r="T17" s="122">
        <f t="shared" si="6"/>
        <v>0</v>
      </c>
      <c r="U17" s="122">
        <f t="shared" si="7"/>
        <v>0</v>
      </c>
      <c r="V17" s="122">
        <f t="shared" si="8"/>
        <v>0</v>
      </c>
      <c r="W17" s="122">
        <f t="shared" si="9"/>
        <v>0</v>
      </c>
      <c r="X17" s="122">
        <f t="shared" si="10"/>
        <v>0</v>
      </c>
      <c r="Y17" s="122">
        <f t="shared" si="11"/>
        <v>25</v>
      </c>
      <c r="Z17" s="122">
        <f t="shared" si="12"/>
        <v>0</v>
      </c>
      <c r="AA17" s="122">
        <f t="shared" si="13"/>
        <v>0</v>
      </c>
      <c r="AB17" s="122">
        <f t="shared" si="14"/>
        <v>0</v>
      </c>
      <c r="AC17" s="122">
        <f t="shared" si="15"/>
        <v>0</v>
      </c>
      <c r="AD17" s="122">
        <f t="shared" si="16"/>
        <v>0</v>
      </c>
      <c r="AE17" s="122">
        <f t="shared" si="17"/>
        <v>0</v>
      </c>
      <c r="AF17" s="123" t="str">
        <f t="shared" si="18"/>
        <v>nesplňuje min. počet 4 závodů</v>
      </c>
    </row>
    <row r="18" spans="1:32" ht="19.5">
      <c r="A18" s="18" t="s">
        <v>19</v>
      </c>
      <c r="B18" s="19" t="s">
        <v>301</v>
      </c>
      <c r="C18" s="25"/>
      <c r="D18" s="50"/>
      <c r="E18" s="51"/>
      <c r="F18" s="54"/>
      <c r="G18" s="44"/>
      <c r="H18" s="39">
        <v>5</v>
      </c>
      <c r="I18" s="26"/>
      <c r="J18" s="33"/>
      <c r="K18" s="26"/>
      <c r="L18" s="33"/>
      <c r="M18" s="26">
        <v>20</v>
      </c>
      <c r="N18" s="33"/>
      <c r="O18" s="39"/>
      <c r="P18" s="118">
        <f t="shared" si="2"/>
        <v>25</v>
      </c>
      <c r="Q18" s="119" t="str">
        <f t="shared" si="3"/>
        <v>DQ</v>
      </c>
      <c r="R18" s="120">
        <f t="shared" si="4"/>
        <v>2</v>
      </c>
      <c r="S18" s="121">
        <f t="shared" si="5"/>
        <v>25</v>
      </c>
      <c r="T18" s="122">
        <f t="shared" si="6"/>
        <v>0</v>
      </c>
      <c r="U18" s="122">
        <f t="shared" si="7"/>
        <v>0</v>
      </c>
      <c r="V18" s="122">
        <f t="shared" si="8"/>
        <v>0</v>
      </c>
      <c r="W18" s="122">
        <f t="shared" si="9"/>
        <v>0</v>
      </c>
      <c r="X18" s="122">
        <f t="shared" si="10"/>
        <v>5</v>
      </c>
      <c r="Y18" s="122">
        <f t="shared" si="11"/>
        <v>0</v>
      </c>
      <c r="Z18" s="122">
        <f t="shared" si="12"/>
        <v>0</v>
      </c>
      <c r="AA18" s="122">
        <f t="shared" si="13"/>
        <v>0</v>
      </c>
      <c r="AB18" s="122">
        <f t="shared" si="14"/>
        <v>0</v>
      </c>
      <c r="AC18" s="122">
        <f t="shared" si="15"/>
        <v>20</v>
      </c>
      <c r="AD18" s="122">
        <f t="shared" si="16"/>
        <v>0</v>
      </c>
      <c r="AE18" s="122">
        <f t="shared" si="17"/>
        <v>0</v>
      </c>
      <c r="AF18" s="123" t="str">
        <f t="shared" si="18"/>
        <v>nesplňuje min. počet 4 závodů</v>
      </c>
    </row>
    <row r="19" spans="1:32" ht="19.5">
      <c r="A19" s="18" t="s">
        <v>20</v>
      </c>
      <c r="B19" s="19" t="s">
        <v>469</v>
      </c>
      <c r="C19" s="26"/>
      <c r="D19" s="50"/>
      <c r="E19" s="51"/>
      <c r="F19" s="54"/>
      <c r="G19" s="44"/>
      <c r="H19" s="39"/>
      <c r="I19" s="26"/>
      <c r="J19" s="33"/>
      <c r="K19" s="26"/>
      <c r="L19" s="33"/>
      <c r="M19" s="26"/>
      <c r="N19" s="33"/>
      <c r="O19" s="39">
        <v>25</v>
      </c>
      <c r="P19" s="118">
        <f t="shared" si="2"/>
        <v>25</v>
      </c>
      <c r="Q19" s="119" t="str">
        <f t="shared" si="3"/>
        <v>DQ</v>
      </c>
      <c r="R19" s="120">
        <f t="shared" si="4"/>
        <v>1</v>
      </c>
      <c r="S19" s="121">
        <f t="shared" si="5"/>
        <v>25</v>
      </c>
      <c r="T19" s="122">
        <f t="shared" si="6"/>
        <v>0</v>
      </c>
      <c r="U19" s="122">
        <f t="shared" si="7"/>
        <v>0</v>
      </c>
      <c r="V19" s="122">
        <f t="shared" si="8"/>
        <v>0</v>
      </c>
      <c r="W19" s="122">
        <f t="shared" si="9"/>
        <v>0</v>
      </c>
      <c r="X19" s="122">
        <f t="shared" si="10"/>
        <v>0</v>
      </c>
      <c r="Y19" s="122">
        <f t="shared" si="11"/>
        <v>0</v>
      </c>
      <c r="Z19" s="122">
        <f t="shared" si="12"/>
        <v>0</v>
      </c>
      <c r="AA19" s="122">
        <f t="shared" si="13"/>
        <v>0</v>
      </c>
      <c r="AB19" s="122">
        <f t="shared" si="14"/>
        <v>0</v>
      </c>
      <c r="AC19" s="122">
        <f t="shared" si="15"/>
        <v>0</v>
      </c>
      <c r="AD19" s="122">
        <f t="shared" si="16"/>
        <v>0</v>
      </c>
      <c r="AE19" s="122">
        <f t="shared" si="17"/>
        <v>25</v>
      </c>
      <c r="AF19" s="123" t="str">
        <f t="shared" si="18"/>
        <v>nesplňuje min. počet 4 závodů</v>
      </c>
    </row>
    <row r="20" spans="1:32" ht="19.5">
      <c r="A20" s="18" t="s">
        <v>21</v>
      </c>
      <c r="B20" s="19" t="s">
        <v>71</v>
      </c>
      <c r="C20" s="26"/>
      <c r="D20" s="50"/>
      <c r="E20" s="51"/>
      <c r="F20" s="54"/>
      <c r="G20" s="44"/>
      <c r="H20" s="39">
        <v>10</v>
      </c>
      <c r="I20" s="26"/>
      <c r="J20" s="33"/>
      <c r="K20" s="26">
        <v>13</v>
      </c>
      <c r="L20" s="33"/>
      <c r="M20" s="26"/>
      <c r="N20" s="33"/>
      <c r="O20" s="39"/>
      <c r="P20" s="118">
        <f t="shared" si="2"/>
        <v>23</v>
      </c>
      <c r="Q20" s="119" t="str">
        <f t="shared" si="3"/>
        <v>DQ</v>
      </c>
      <c r="R20" s="120">
        <f t="shared" si="4"/>
        <v>2</v>
      </c>
      <c r="S20" s="121">
        <f t="shared" si="5"/>
        <v>23</v>
      </c>
      <c r="T20" s="122">
        <f t="shared" si="6"/>
        <v>0</v>
      </c>
      <c r="U20" s="122">
        <f t="shared" si="7"/>
        <v>0</v>
      </c>
      <c r="V20" s="122">
        <f t="shared" si="8"/>
        <v>0</v>
      </c>
      <c r="W20" s="122">
        <f t="shared" si="9"/>
        <v>0</v>
      </c>
      <c r="X20" s="122">
        <f t="shared" si="10"/>
        <v>10</v>
      </c>
      <c r="Y20" s="122">
        <f t="shared" si="11"/>
        <v>0</v>
      </c>
      <c r="Z20" s="122">
        <f t="shared" si="12"/>
        <v>0</v>
      </c>
      <c r="AA20" s="122">
        <f t="shared" si="13"/>
        <v>13</v>
      </c>
      <c r="AB20" s="122">
        <f t="shared" si="14"/>
        <v>0</v>
      </c>
      <c r="AC20" s="122">
        <f t="shared" si="15"/>
        <v>0</v>
      </c>
      <c r="AD20" s="122">
        <f t="shared" si="16"/>
        <v>0</v>
      </c>
      <c r="AE20" s="122">
        <f t="shared" si="17"/>
        <v>0</v>
      </c>
      <c r="AF20" s="123" t="str">
        <f t="shared" si="18"/>
        <v>nesplňuje min. počet 4 závodů</v>
      </c>
    </row>
    <row r="21" spans="1:32" ht="19.5">
      <c r="A21" s="18" t="s">
        <v>22</v>
      </c>
      <c r="B21" s="19" t="s">
        <v>108</v>
      </c>
      <c r="C21" s="25"/>
      <c r="D21" s="50"/>
      <c r="E21" s="51"/>
      <c r="F21" s="54"/>
      <c r="G21" s="44"/>
      <c r="H21" s="39"/>
      <c r="I21" s="26"/>
      <c r="J21" s="33"/>
      <c r="K21" s="26">
        <v>20</v>
      </c>
      <c r="L21" s="33"/>
      <c r="M21" s="26"/>
      <c r="N21" s="33"/>
      <c r="O21" s="39"/>
      <c r="P21" s="118">
        <f t="shared" si="2"/>
        <v>20</v>
      </c>
      <c r="Q21" s="119" t="str">
        <f t="shared" si="3"/>
        <v>DQ</v>
      </c>
      <c r="R21" s="120">
        <f t="shared" si="4"/>
        <v>1</v>
      </c>
      <c r="S21" s="121">
        <f t="shared" si="5"/>
        <v>20</v>
      </c>
      <c r="T21" s="122">
        <f t="shared" si="6"/>
        <v>0</v>
      </c>
      <c r="U21" s="122">
        <f t="shared" si="7"/>
        <v>0</v>
      </c>
      <c r="V21" s="122">
        <f t="shared" si="8"/>
        <v>0</v>
      </c>
      <c r="W21" s="122">
        <f t="shared" si="9"/>
        <v>0</v>
      </c>
      <c r="X21" s="122">
        <f t="shared" si="10"/>
        <v>0</v>
      </c>
      <c r="Y21" s="122">
        <f t="shared" si="11"/>
        <v>0</v>
      </c>
      <c r="Z21" s="122">
        <f t="shared" si="12"/>
        <v>0</v>
      </c>
      <c r="AA21" s="122">
        <f t="shared" si="13"/>
        <v>20</v>
      </c>
      <c r="AB21" s="122">
        <f t="shared" si="14"/>
        <v>0</v>
      </c>
      <c r="AC21" s="122">
        <f t="shared" si="15"/>
        <v>0</v>
      </c>
      <c r="AD21" s="122">
        <f t="shared" si="16"/>
        <v>0</v>
      </c>
      <c r="AE21" s="122">
        <f t="shared" si="17"/>
        <v>0</v>
      </c>
      <c r="AF21" s="123" t="str">
        <f t="shared" si="18"/>
        <v>nesplňuje min. počet 4 závodů</v>
      </c>
    </row>
    <row r="22" spans="1:32" ht="19.5">
      <c r="A22" s="18" t="s">
        <v>23</v>
      </c>
      <c r="B22" s="19" t="s">
        <v>113</v>
      </c>
      <c r="C22" s="25">
        <v>20</v>
      </c>
      <c r="D22" s="50"/>
      <c r="E22" s="51"/>
      <c r="F22" s="54"/>
      <c r="G22" s="44"/>
      <c r="H22" s="39"/>
      <c r="I22" s="26"/>
      <c r="J22" s="33"/>
      <c r="K22" s="26"/>
      <c r="L22" s="33"/>
      <c r="M22" s="26"/>
      <c r="N22" s="33"/>
      <c r="O22" s="39"/>
      <c r="P22" s="118">
        <f t="shared" si="2"/>
        <v>20</v>
      </c>
      <c r="Q22" s="119" t="str">
        <f t="shared" si="3"/>
        <v>DQ</v>
      </c>
      <c r="R22" s="120">
        <f t="shared" si="4"/>
        <v>1</v>
      </c>
      <c r="S22" s="121">
        <f t="shared" si="5"/>
        <v>20</v>
      </c>
      <c r="T22" s="122">
        <f t="shared" si="6"/>
        <v>20</v>
      </c>
      <c r="U22" s="122">
        <f t="shared" si="7"/>
        <v>0</v>
      </c>
      <c r="V22" s="122">
        <f t="shared" si="8"/>
        <v>0</v>
      </c>
      <c r="W22" s="122">
        <f t="shared" si="9"/>
        <v>0</v>
      </c>
      <c r="X22" s="122">
        <f t="shared" si="10"/>
        <v>0</v>
      </c>
      <c r="Y22" s="122">
        <f t="shared" si="11"/>
        <v>0</v>
      </c>
      <c r="Z22" s="122">
        <f t="shared" si="12"/>
        <v>0</v>
      </c>
      <c r="AA22" s="122">
        <f t="shared" si="13"/>
        <v>0</v>
      </c>
      <c r="AB22" s="122">
        <f t="shared" si="14"/>
        <v>0</v>
      </c>
      <c r="AC22" s="122">
        <f t="shared" si="15"/>
        <v>0</v>
      </c>
      <c r="AD22" s="122">
        <f t="shared" si="16"/>
        <v>0</v>
      </c>
      <c r="AE22" s="122">
        <f t="shared" si="17"/>
        <v>0</v>
      </c>
      <c r="AF22" s="123" t="str">
        <f t="shared" si="18"/>
        <v>nesplňuje min. počet 4 závodů</v>
      </c>
    </row>
    <row r="23" spans="1:32" ht="19.5">
      <c r="A23" s="18" t="s">
        <v>24</v>
      </c>
      <c r="B23" s="19" t="s">
        <v>271</v>
      </c>
      <c r="C23" s="25"/>
      <c r="D23" s="50">
        <v>20</v>
      </c>
      <c r="E23" s="51"/>
      <c r="F23" s="54"/>
      <c r="G23" s="44"/>
      <c r="H23" s="39"/>
      <c r="I23" s="26"/>
      <c r="J23" s="33"/>
      <c r="K23" s="26"/>
      <c r="L23" s="33"/>
      <c r="M23" s="26"/>
      <c r="N23" s="33"/>
      <c r="O23" s="39"/>
      <c r="P23" s="118">
        <f t="shared" si="2"/>
        <v>20</v>
      </c>
      <c r="Q23" s="119" t="str">
        <f t="shared" si="3"/>
        <v>DQ</v>
      </c>
      <c r="R23" s="120">
        <f t="shared" si="4"/>
        <v>1</v>
      </c>
      <c r="S23" s="121">
        <f t="shared" si="5"/>
        <v>20</v>
      </c>
      <c r="T23" s="122">
        <f t="shared" si="6"/>
        <v>0</v>
      </c>
      <c r="U23" s="122">
        <f t="shared" si="7"/>
        <v>20</v>
      </c>
      <c r="V23" s="122">
        <f t="shared" si="8"/>
        <v>0</v>
      </c>
      <c r="W23" s="122">
        <f t="shared" si="9"/>
        <v>0</v>
      </c>
      <c r="X23" s="122">
        <f t="shared" si="10"/>
        <v>0</v>
      </c>
      <c r="Y23" s="122">
        <f t="shared" si="11"/>
        <v>0</v>
      </c>
      <c r="Z23" s="122">
        <f t="shared" si="12"/>
        <v>0</v>
      </c>
      <c r="AA23" s="122">
        <f t="shared" si="13"/>
        <v>0</v>
      </c>
      <c r="AB23" s="122">
        <f t="shared" si="14"/>
        <v>0</v>
      </c>
      <c r="AC23" s="122">
        <f t="shared" si="15"/>
        <v>0</v>
      </c>
      <c r="AD23" s="122">
        <f t="shared" si="16"/>
        <v>0</v>
      </c>
      <c r="AE23" s="122">
        <f t="shared" si="17"/>
        <v>0</v>
      </c>
      <c r="AF23" s="123" t="str">
        <f t="shared" si="18"/>
        <v>nesplňuje min. počet 4 závodů</v>
      </c>
    </row>
    <row r="24" spans="1:32" ht="14.25">
      <c r="A24" s="18" t="s">
        <v>25</v>
      </c>
      <c r="B24" s="19" t="s">
        <v>470</v>
      </c>
      <c r="C24" s="26"/>
      <c r="D24" s="50"/>
      <c r="E24" s="51"/>
      <c r="F24" s="54"/>
      <c r="G24" s="44"/>
      <c r="H24" s="39"/>
      <c r="I24" s="26"/>
      <c r="J24" s="33"/>
      <c r="K24" s="26"/>
      <c r="L24" s="33"/>
      <c r="M24" s="26"/>
      <c r="N24" s="33"/>
      <c r="O24" s="39">
        <v>20</v>
      </c>
      <c r="P24" s="118">
        <f t="shared" si="2"/>
        <v>20</v>
      </c>
      <c r="Q24" s="119" t="str">
        <f t="shared" si="3"/>
        <v>DQ</v>
      </c>
      <c r="R24" s="120">
        <f t="shared" si="4"/>
        <v>1</v>
      </c>
      <c r="S24" s="121">
        <f t="shared" si="5"/>
        <v>20</v>
      </c>
      <c r="T24" s="122">
        <f t="shared" si="6"/>
        <v>0</v>
      </c>
      <c r="U24" s="122">
        <f t="shared" si="7"/>
        <v>0</v>
      </c>
      <c r="V24" s="122">
        <f t="shared" si="8"/>
        <v>0</v>
      </c>
      <c r="W24" s="122">
        <f t="shared" si="9"/>
        <v>0</v>
      </c>
      <c r="X24" s="122">
        <f t="shared" si="10"/>
        <v>0</v>
      </c>
      <c r="Y24" s="122">
        <f t="shared" si="11"/>
        <v>0</v>
      </c>
      <c r="Z24" s="122">
        <f t="shared" si="12"/>
        <v>0</v>
      </c>
      <c r="AA24" s="122">
        <f t="shared" si="13"/>
        <v>0</v>
      </c>
      <c r="AB24" s="122">
        <f t="shared" si="14"/>
        <v>0</v>
      </c>
      <c r="AC24" s="122">
        <f t="shared" si="15"/>
        <v>0</v>
      </c>
      <c r="AD24" s="122">
        <f t="shared" si="16"/>
        <v>0</v>
      </c>
      <c r="AE24" s="122">
        <f t="shared" si="17"/>
        <v>20</v>
      </c>
      <c r="AF24" s="123" t="str">
        <f t="shared" si="18"/>
        <v>nesplňuje min. počet 4 závodů</v>
      </c>
    </row>
    <row r="25" spans="1:32" ht="19.5">
      <c r="A25" s="18" t="s">
        <v>26</v>
      </c>
      <c r="B25" s="19" t="s">
        <v>299</v>
      </c>
      <c r="C25" s="25"/>
      <c r="D25" s="50"/>
      <c r="E25" s="51"/>
      <c r="F25" s="54"/>
      <c r="G25" s="44"/>
      <c r="H25" s="39">
        <v>7</v>
      </c>
      <c r="I25" s="26"/>
      <c r="J25" s="33"/>
      <c r="K25" s="26">
        <v>11</v>
      </c>
      <c r="L25" s="33"/>
      <c r="M25" s="26"/>
      <c r="N25" s="33"/>
      <c r="O25" s="34"/>
      <c r="P25" s="118">
        <f t="shared" si="2"/>
        <v>18</v>
      </c>
      <c r="Q25" s="119" t="str">
        <f t="shared" si="3"/>
        <v>DQ</v>
      </c>
      <c r="R25" s="120">
        <f t="shared" si="4"/>
        <v>2</v>
      </c>
      <c r="S25" s="121">
        <f t="shared" si="5"/>
        <v>18</v>
      </c>
      <c r="T25" s="122">
        <f t="shared" si="6"/>
        <v>0</v>
      </c>
      <c r="U25" s="122">
        <f t="shared" si="7"/>
        <v>0</v>
      </c>
      <c r="V25" s="122">
        <f t="shared" si="8"/>
        <v>0</v>
      </c>
      <c r="W25" s="122">
        <f t="shared" si="9"/>
        <v>0</v>
      </c>
      <c r="X25" s="122">
        <f t="shared" si="10"/>
        <v>7</v>
      </c>
      <c r="Y25" s="122">
        <f t="shared" si="11"/>
        <v>0</v>
      </c>
      <c r="Z25" s="122">
        <f t="shared" si="12"/>
        <v>0</v>
      </c>
      <c r="AA25" s="122">
        <f t="shared" si="13"/>
        <v>11</v>
      </c>
      <c r="AB25" s="122">
        <f t="shared" si="14"/>
        <v>0</v>
      </c>
      <c r="AC25" s="122">
        <f t="shared" si="15"/>
        <v>0</v>
      </c>
      <c r="AD25" s="122">
        <f t="shared" si="16"/>
        <v>0</v>
      </c>
      <c r="AE25" s="122">
        <f t="shared" si="17"/>
        <v>0</v>
      </c>
      <c r="AF25" s="123" t="str">
        <f t="shared" si="18"/>
        <v>nesplňuje min. počet 4 závodů</v>
      </c>
    </row>
    <row r="26" spans="1:32" ht="19.5">
      <c r="A26" s="18" t="s">
        <v>27</v>
      </c>
      <c r="B26" s="19" t="s">
        <v>110</v>
      </c>
      <c r="C26" s="25"/>
      <c r="D26" s="50"/>
      <c r="E26" s="51"/>
      <c r="F26" s="54"/>
      <c r="G26" s="44"/>
      <c r="H26" s="39">
        <v>18</v>
      </c>
      <c r="I26" s="26"/>
      <c r="J26" s="33"/>
      <c r="K26" s="26"/>
      <c r="L26" s="33"/>
      <c r="M26" s="26"/>
      <c r="N26" s="33"/>
      <c r="O26" s="39"/>
      <c r="P26" s="118">
        <f t="shared" si="2"/>
        <v>18</v>
      </c>
      <c r="Q26" s="119" t="str">
        <f t="shared" si="3"/>
        <v>DQ</v>
      </c>
      <c r="R26" s="120">
        <f t="shared" si="4"/>
        <v>1</v>
      </c>
      <c r="S26" s="121">
        <f t="shared" si="5"/>
        <v>18</v>
      </c>
      <c r="T26" s="122">
        <f t="shared" si="6"/>
        <v>0</v>
      </c>
      <c r="U26" s="122">
        <f t="shared" si="7"/>
        <v>0</v>
      </c>
      <c r="V26" s="122">
        <f t="shared" si="8"/>
        <v>0</v>
      </c>
      <c r="W26" s="122">
        <f t="shared" si="9"/>
        <v>0</v>
      </c>
      <c r="X26" s="122">
        <f t="shared" si="10"/>
        <v>18</v>
      </c>
      <c r="Y26" s="122">
        <f t="shared" si="11"/>
        <v>0</v>
      </c>
      <c r="Z26" s="122">
        <f t="shared" si="12"/>
        <v>0</v>
      </c>
      <c r="AA26" s="122">
        <f t="shared" si="13"/>
        <v>0</v>
      </c>
      <c r="AB26" s="122">
        <f t="shared" si="14"/>
        <v>0</v>
      </c>
      <c r="AC26" s="122">
        <f t="shared" si="15"/>
        <v>0</v>
      </c>
      <c r="AD26" s="122">
        <f t="shared" si="16"/>
        <v>0</v>
      </c>
      <c r="AE26" s="122">
        <f t="shared" si="17"/>
        <v>0</v>
      </c>
      <c r="AF26" s="123" t="str">
        <f t="shared" si="18"/>
        <v>nesplňuje min. počet 4 závodů</v>
      </c>
    </row>
    <row r="27" spans="1:32" ht="14.25">
      <c r="A27" s="18" t="s">
        <v>28</v>
      </c>
      <c r="B27" s="19" t="s">
        <v>471</v>
      </c>
      <c r="C27" s="26"/>
      <c r="D27" s="50"/>
      <c r="E27" s="51"/>
      <c r="F27" s="54"/>
      <c r="G27" s="44"/>
      <c r="H27" s="39"/>
      <c r="I27" s="26"/>
      <c r="J27" s="33"/>
      <c r="K27" s="26"/>
      <c r="L27" s="33"/>
      <c r="M27" s="26"/>
      <c r="N27" s="33"/>
      <c r="O27" s="39">
        <v>18</v>
      </c>
      <c r="P27" s="118">
        <f t="shared" si="2"/>
        <v>18</v>
      </c>
      <c r="Q27" s="119" t="str">
        <f t="shared" si="3"/>
        <v>DQ</v>
      </c>
      <c r="R27" s="120">
        <f t="shared" si="4"/>
        <v>1</v>
      </c>
      <c r="S27" s="121">
        <f t="shared" si="5"/>
        <v>18</v>
      </c>
      <c r="T27" s="122">
        <f t="shared" si="6"/>
        <v>0</v>
      </c>
      <c r="U27" s="122">
        <f t="shared" si="7"/>
        <v>0</v>
      </c>
      <c r="V27" s="122">
        <f t="shared" si="8"/>
        <v>0</v>
      </c>
      <c r="W27" s="122">
        <f t="shared" si="9"/>
        <v>0</v>
      </c>
      <c r="X27" s="122">
        <f t="shared" si="10"/>
        <v>0</v>
      </c>
      <c r="Y27" s="122">
        <f t="shared" si="11"/>
        <v>0</v>
      </c>
      <c r="Z27" s="122">
        <f t="shared" si="12"/>
        <v>0</v>
      </c>
      <c r="AA27" s="122">
        <f t="shared" si="13"/>
        <v>0</v>
      </c>
      <c r="AB27" s="122">
        <f t="shared" si="14"/>
        <v>0</v>
      </c>
      <c r="AC27" s="122">
        <f t="shared" si="15"/>
        <v>0</v>
      </c>
      <c r="AD27" s="122">
        <f t="shared" si="16"/>
        <v>0</v>
      </c>
      <c r="AE27" s="122">
        <f t="shared" si="17"/>
        <v>18</v>
      </c>
      <c r="AF27" s="123" t="str">
        <f t="shared" si="18"/>
        <v>nesplňuje min. počet 4 závodů</v>
      </c>
    </row>
    <row r="28" spans="1:32" ht="19.5">
      <c r="A28" s="18" t="s">
        <v>29</v>
      </c>
      <c r="B28" s="19" t="s">
        <v>114</v>
      </c>
      <c r="C28" s="25"/>
      <c r="D28" s="50"/>
      <c r="E28" s="51"/>
      <c r="F28" s="54"/>
      <c r="G28" s="44"/>
      <c r="H28" s="39"/>
      <c r="I28" s="26"/>
      <c r="J28" s="33"/>
      <c r="K28" s="26"/>
      <c r="L28" s="33"/>
      <c r="M28" s="26">
        <v>16</v>
      </c>
      <c r="N28" s="33"/>
      <c r="O28" s="39"/>
      <c r="P28" s="118">
        <f t="shared" si="2"/>
        <v>16</v>
      </c>
      <c r="Q28" s="119" t="str">
        <f t="shared" si="3"/>
        <v>DQ</v>
      </c>
      <c r="R28" s="120">
        <f t="shared" si="4"/>
        <v>1</v>
      </c>
      <c r="S28" s="121">
        <f t="shared" si="5"/>
        <v>16</v>
      </c>
      <c r="T28" s="122">
        <f t="shared" si="6"/>
        <v>0</v>
      </c>
      <c r="U28" s="122">
        <f t="shared" si="7"/>
        <v>0</v>
      </c>
      <c r="V28" s="122">
        <f t="shared" si="8"/>
        <v>0</v>
      </c>
      <c r="W28" s="122">
        <f t="shared" si="9"/>
        <v>0</v>
      </c>
      <c r="X28" s="122">
        <f t="shared" si="10"/>
        <v>0</v>
      </c>
      <c r="Y28" s="122">
        <f t="shared" si="11"/>
        <v>0</v>
      </c>
      <c r="Z28" s="122">
        <f t="shared" si="12"/>
        <v>0</v>
      </c>
      <c r="AA28" s="122">
        <f t="shared" si="13"/>
        <v>0</v>
      </c>
      <c r="AB28" s="122">
        <f t="shared" si="14"/>
        <v>0</v>
      </c>
      <c r="AC28" s="122">
        <f t="shared" si="15"/>
        <v>16</v>
      </c>
      <c r="AD28" s="122">
        <f t="shared" si="16"/>
        <v>0</v>
      </c>
      <c r="AE28" s="122">
        <f t="shared" si="17"/>
        <v>0</v>
      </c>
      <c r="AF28" s="123" t="str">
        <f t="shared" si="18"/>
        <v>nesplňuje min. počet 4 závodů</v>
      </c>
    </row>
    <row r="29" spans="1:32" ht="19.5">
      <c r="A29" s="18" t="s">
        <v>30</v>
      </c>
      <c r="B29" s="19" t="s">
        <v>146</v>
      </c>
      <c r="C29" s="25"/>
      <c r="D29" s="50"/>
      <c r="E29" s="51"/>
      <c r="F29" s="54"/>
      <c r="G29" s="44"/>
      <c r="H29" s="39"/>
      <c r="I29" s="26"/>
      <c r="J29" s="29"/>
      <c r="K29" s="25">
        <v>16</v>
      </c>
      <c r="L29" s="33"/>
      <c r="M29" s="26"/>
      <c r="N29" s="29"/>
      <c r="O29" s="34"/>
      <c r="P29" s="118">
        <f t="shared" si="2"/>
        <v>16</v>
      </c>
      <c r="Q29" s="119" t="str">
        <f t="shared" si="3"/>
        <v>DQ</v>
      </c>
      <c r="R29" s="120">
        <f t="shared" si="4"/>
        <v>1</v>
      </c>
      <c r="S29" s="121">
        <f t="shared" si="5"/>
        <v>16</v>
      </c>
      <c r="T29" s="122">
        <f t="shared" si="6"/>
        <v>0</v>
      </c>
      <c r="U29" s="122">
        <f t="shared" si="7"/>
        <v>0</v>
      </c>
      <c r="V29" s="122">
        <f t="shared" si="8"/>
        <v>0</v>
      </c>
      <c r="W29" s="122">
        <f t="shared" si="9"/>
        <v>0</v>
      </c>
      <c r="X29" s="122">
        <f t="shared" si="10"/>
        <v>0</v>
      </c>
      <c r="Y29" s="122">
        <f t="shared" si="11"/>
        <v>0</v>
      </c>
      <c r="Z29" s="122">
        <f t="shared" si="12"/>
        <v>0</v>
      </c>
      <c r="AA29" s="122">
        <f t="shared" si="13"/>
        <v>16</v>
      </c>
      <c r="AB29" s="122">
        <f t="shared" si="14"/>
        <v>0</v>
      </c>
      <c r="AC29" s="122">
        <f t="shared" si="15"/>
        <v>0</v>
      </c>
      <c r="AD29" s="122">
        <f t="shared" si="16"/>
        <v>0</v>
      </c>
      <c r="AE29" s="122">
        <f t="shared" si="17"/>
        <v>0</v>
      </c>
      <c r="AF29" s="123" t="str">
        <f t="shared" si="18"/>
        <v>nesplňuje min. počet 4 závodů</v>
      </c>
    </row>
    <row r="30" spans="1:32" ht="14.25">
      <c r="A30" s="18" t="s">
        <v>31</v>
      </c>
      <c r="B30" s="19" t="s">
        <v>472</v>
      </c>
      <c r="C30" s="26"/>
      <c r="D30" s="50"/>
      <c r="E30" s="51"/>
      <c r="F30" s="54"/>
      <c r="G30" s="44"/>
      <c r="H30" s="39"/>
      <c r="I30" s="26"/>
      <c r="J30" s="33"/>
      <c r="K30" s="26"/>
      <c r="L30" s="33"/>
      <c r="M30" s="26"/>
      <c r="N30" s="33"/>
      <c r="O30" s="39">
        <v>16</v>
      </c>
      <c r="P30" s="118">
        <f t="shared" si="2"/>
        <v>16</v>
      </c>
      <c r="Q30" s="119" t="str">
        <f t="shared" si="3"/>
        <v>DQ</v>
      </c>
      <c r="R30" s="120">
        <f t="shared" si="4"/>
        <v>1</v>
      </c>
      <c r="S30" s="121">
        <f t="shared" si="5"/>
        <v>16</v>
      </c>
      <c r="T30" s="122">
        <f t="shared" si="6"/>
        <v>0</v>
      </c>
      <c r="U30" s="122">
        <f t="shared" si="7"/>
        <v>0</v>
      </c>
      <c r="V30" s="122">
        <f t="shared" si="8"/>
        <v>0</v>
      </c>
      <c r="W30" s="122">
        <f t="shared" si="9"/>
        <v>0</v>
      </c>
      <c r="X30" s="122">
        <f t="shared" si="10"/>
        <v>0</v>
      </c>
      <c r="Y30" s="122">
        <f t="shared" si="11"/>
        <v>0</v>
      </c>
      <c r="Z30" s="122">
        <f t="shared" si="12"/>
        <v>0</v>
      </c>
      <c r="AA30" s="122">
        <f t="shared" si="13"/>
        <v>0</v>
      </c>
      <c r="AB30" s="122">
        <f t="shared" si="14"/>
        <v>0</v>
      </c>
      <c r="AC30" s="122">
        <f t="shared" si="15"/>
        <v>0</v>
      </c>
      <c r="AD30" s="122">
        <f t="shared" si="16"/>
        <v>0</v>
      </c>
      <c r="AE30" s="122">
        <f t="shared" si="17"/>
        <v>16</v>
      </c>
      <c r="AF30" s="123" t="str">
        <f t="shared" si="18"/>
        <v>nesplňuje min. počet 4 závodů</v>
      </c>
    </row>
    <row r="31" spans="1:32" ht="19.5">
      <c r="A31" s="18" t="s">
        <v>32</v>
      </c>
      <c r="B31" s="19" t="s">
        <v>139</v>
      </c>
      <c r="C31" s="26"/>
      <c r="D31" s="50"/>
      <c r="E31" s="51"/>
      <c r="F31" s="54"/>
      <c r="G31" s="44"/>
      <c r="H31" s="39">
        <v>3</v>
      </c>
      <c r="I31" s="26"/>
      <c r="J31" s="33"/>
      <c r="K31" s="26">
        <v>12</v>
      </c>
      <c r="L31" s="33"/>
      <c r="M31" s="26"/>
      <c r="N31" s="33"/>
      <c r="O31" s="39"/>
      <c r="P31" s="118">
        <f t="shared" si="2"/>
        <v>15</v>
      </c>
      <c r="Q31" s="119" t="str">
        <f t="shared" si="3"/>
        <v>DQ</v>
      </c>
      <c r="R31" s="120">
        <f t="shared" si="4"/>
        <v>2</v>
      </c>
      <c r="S31" s="121">
        <f t="shared" si="5"/>
        <v>15</v>
      </c>
      <c r="T31" s="122">
        <f t="shared" si="6"/>
        <v>0</v>
      </c>
      <c r="U31" s="122">
        <f t="shared" si="7"/>
        <v>0</v>
      </c>
      <c r="V31" s="122">
        <f t="shared" si="8"/>
        <v>0</v>
      </c>
      <c r="W31" s="122">
        <f t="shared" si="9"/>
        <v>0</v>
      </c>
      <c r="X31" s="122">
        <f t="shared" si="10"/>
        <v>3</v>
      </c>
      <c r="Y31" s="122">
        <f t="shared" si="11"/>
        <v>0</v>
      </c>
      <c r="Z31" s="122">
        <f t="shared" si="12"/>
        <v>0</v>
      </c>
      <c r="AA31" s="122">
        <f t="shared" si="13"/>
        <v>12</v>
      </c>
      <c r="AB31" s="122">
        <f t="shared" si="14"/>
        <v>0</v>
      </c>
      <c r="AC31" s="122">
        <f t="shared" si="15"/>
        <v>0</v>
      </c>
      <c r="AD31" s="122">
        <f t="shared" si="16"/>
        <v>0</v>
      </c>
      <c r="AE31" s="122">
        <f t="shared" si="17"/>
        <v>0</v>
      </c>
      <c r="AF31" s="123" t="str">
        <f t="shared" si="18"/>
        <v>nesplňuje min. počet 4 závodů</v>
      </c>
    </row>
    <row r="32" spans="1:32" ht="19.5">
      <c r="A32" s="18" t="s">
        <v>33</v>
      </c>
      <c r="B32" s="19" t="s">
        <v>111</v>
      </c>
      <c r="C32" s="25"/>
      <c r="D32" s="50"/>
      <c r="E32" s="51"/>
      <c r="F32" s="54"/>
      <c r="G32" s="44"/>
      <c r="H32" s="39">
        <v>15</v>
      </c>
      <c r="I32" s="26"/>
      <c r="J32" s="33"/>
      <c r="K32" s="26"/>
      <c r="L32" s="33"/>
      <c r="M32" s="26"/>
      <c r="N32" s="33"/>
      <c r="O32" s="39"/>
      <c r="P32" s="118">
        <f t="shared" si="2"/>
        <v>15</v>
      </c>
      <c r="Q32" s="119" t="str">
        <f t="shared" si="3"/>
        <v>DQ</v>
      </c>
      <c r="R32" s="120">
        <f t="shared" si="4"/>
        <v>1</v>
      </c>
      <c r="S32" s="121">
        <f t="shared" si="5"/>
        <v>15</v>
      </c>
      <c r="T32" s="122">
        <f t="shared" si="6"/>
        <v>0</v>
      </c>
      <c r="U32" s="122">
        <f t="shared" si="7"/>
        <v>0</v>
      </c>
      <c r="V32" s="122">
        <f t="shared" si="8"/>
        <v>0</v>
      </c>
      <c r="W32" s="122">
        <f t="shared" si="9"/>
        <v>0</v>
      </c>
      <c r="X32" s="122">
        <f t="shared" si="10"/>
        <v>15</v>
      </c>
      <c r="Y32" s="122">
        <f t="shared" si="11"/>
        <v>0</v>
      </c>
      <c r="Z32" s="122">
        <f t="shared" si="12"/>
        <v>0</v>
      </c>
      <c r="AA32" s="122">
        <f t="shared" si="13"/>
        <v>0</v>
      </c>
      <c r="AB32" s="122">
        <f t="shared" si="14"/>
        <v>0</v>
      </c>
      <c r="AC32" s="122">
        <f t="shared" si="15"/>
        <v>0</v>
      </c>
      <c r="AD32" s="122">
        <f t="shared" si="16"/>
        <v>0</v>
      </c>
      <c r="AE32" s="122">
        <f t="shared" si="17"/>
        <v>0</v>
      </c>
      <c r="AF32" s="123" t="str">
        <f t="shared" si="18"/>
        <v>nesplňuje min. počet 4 závodů</v>
      </c>
    </row>
    <row r="33" spans="1:32" ht="19.5">
      <c r="A33" s="18" t="s">
        <v>34</v>
      </c>
      <c r="B33" s="19" t="s">
        <v>445</v>
      </c>
      <c r="C33" s="26"/>
      <c r="D33" s="50"/>
      <c r="E33" s="51"/>
      <c r="F33" s="54"/>
      <c r="G33" s="44"/>
      <c r="H33" s="39"/>
      <c r="I33" s="26"/>
      <c r="J33" s="33"/>
      <c r="K33" s="26"/>
      <c r="L33" s="33"/>
      <c r="M33" s="26">
        <v>15</v>
      </c>
      <c r="N33" s="33"/>
      <c r="O33" s="39"/>
      <c r="P33" s="118">
        <f t="shared" si="2"/>
        <v>15</v>
      </c>
      <c r="Q33" s="119" t="str">
        <f t="shared" si="3"/>
        <v>DQ</v>
      </c>
      <c r="R33" s="120">
        <f t="shared" si="4"/>
        <v>1</v>
      </c>
      <c r="S33" s="121">
        <f t="shared" si="5"/>
        <v>15</v>
      </c>
      <c r="T33" s="122">
        <f t="shared" si="6"/>
        <v>0</v>
      </c>
      <c r="U33" s="122">
        <f t="shared" si="7"/>
        <v>0</v>
      </c>
      <c r="V33" s="122">
        <f t="shared" si="8"/>
        <v>0</v>
      </c>
      <c r="W33" s="122">
        <f t="shared" si="9"/>
        <v>0</v>
      </c>
      <c r="X33" s="122">
        <f t="shared" si="10"/>
        <v>0</v>
      </c>
      <c r="Y33" s="122">
        <f t="shared" si="11"/>
        <v>0</v>
      </c>
      <c r="Z33" s="122">
        <f t="shared" si="12"/>
        <v>0</v>
      </c>
      <c r="AA33" s="122">
        <f t="shared" si="13"/>
        <v>0</v>
      </c>
      <c r="AB33" s="122">
        <f t="shared" si="14"/>
        <v>0</v>
      </c>
      <c r="AC33" s="122">
        <f t="shared" si="15"/>
        <v>15</v>
      </c>
      <c r="AD33" s="122">
        <f t="shared" si="16"/>
        <v>0</v>
      </c>
      <c r="AE33" s="122">
        <f t="shared" si="17"/>
        <v>0</v>
      </c>
      <c r="AF33" s="123" t="str">
        <f t="shared" si="18"/>
        <v>nesplňuje min. počet 4 závodů</v>
      </c>
    </row>
    <row r="34" spans="1:32" ht="19.5">
      <c r="A34" s="18" t="s">
        <v>35</v>
      </c>
      <c r="B34" s="19" t="s">
        <v>473</v>
      </c>
      <c r="C34" s="26"/>
      <c r="D34" s="50"/>
      <c r="E34" s="51"/>
      <c r="F34" s="54"/>
      <c r="G34" s="44"/>
      <c r="H34" s="39"/>
      <c r="I34" s="26"/>
      <c r="J34" s="33"/>
      <c r="K34" s="26"/>
      <c r="L34" s="33"/>
      <c r="M34" s="26"/>
      <c r="N34" s="33"/>
      <c r="O34" s="39">
        <v>15</v>
      </c>
      <c r="P34" s="118">
        <f t="shared" si="2"/>
        <v>15</v>
      </c>
      <c r="Q34" s="119" t="str">
        <f t="shared" si="3"/>
        <v>DQ</v>
      </c>
      <c r="R34" s="120">
        <f t="shared" si="4"/>
        <v>1</v>
      </c>
      <c r="S34" s="121">
        <f t="shared" si="5"/>
        <v>15</v>
      </c>
      <c r="T34" s="122">
        <f t="shared" si="6"/>
        <v>0</v>
      </c>
      <c r="U34" s="122">
        <f t="shared" si="7"/>
        <v>0</v>
      </c>
      <c r="V34" s="122">
        <f t="shared" si="8"/>
        <v>0</v>
      </c>
      <c r="W34" s="122">
        <f t="shared" si="9"/>
        <v>0</v>
      </c>
      <c r="X34" s="122">
        <f t="shared" si="10"/>
        <v>0</v>
      </c>
      <c r="Y34" s="122">
        <f t="shared" si="11"/>
        <v>0</v>
      </c>
      <c r="Z34" s="122">
        <f t="shared" si="12"/>
        <v>0</v>
      </c>
      <c r="AA34" s="122">
        <f t="shared" si="13"/>
        <v>0</v>
      </c>
      <c r="AB34" s="122">
        <f t="shared" si="14"/>
        <v>0</v>
      </c>
      <c r="AC34" s="122">
        <f t="shared" si="15"/>
        <v>0</v>
      </c>
      <c r="AD34" s="122">
        <f t="shared" si="16"/>
        <v>0</v>
      </c>
      <c r="AE34" s="122">
        <f t="shared" si="17"/>
        <v>15</v>
      </c>
      <c r="AF34" s="123" t="str">
        <f t="shared" si="18"/>
        <v>nesplňuje min. počet 4 závodů</v>
      </c>
    </row>
    <row r="35" spans="1:32" ht="19.5">
      <c r="A35" s="18" t="s">
        <v>36</v>
      </c>
      <c r="B35" s="19" t="s">
        <v>109</v>
      </c>
      <c r="C35" s="26"/>
      <c r="D35" s="50"/>
      <c r="E35" s="51"/>
      <c r="F35" s="54"/>
      <c r="G35" s="44"/>
      <c r="H35" s="39">
        <v>12</v>
      </c>
      <c r="I35" s="26"/>
      <c r="J35" s="33"/>
      <c r="K35" s="26"/>
      <c r="L35" s="33"/>
      <c r="M35" s="26"/>
      <c r="N35" s="33"/>
      <c r="O35" s="39"/>
      <c r="P35" s="118">
        <f t="shared" si="2"/>
        <v>12</v>
      </c>
      <c r="Q35" s="119" t="str">
        <f t="shared" si="3"/>
        <v>DQ</v>
      </c>
      <c r="R35" s="120">
        <f t="shared" si="4"/>
        <v>1</v>
      </c>
      <c r="S35" s="121">
        <f t="shared" si="5"/>
        <v>12</v>
      </c>
      <c r="T35" s="122">
        <f t="shared" si="6"/>
        <v>0</v>
      </c>
      <c r="U35" s="122">
        <f t="shared" si="7"/>
        <v>0</v>
      </c>
      <c r="V35" s="122">
        <f t="shared" si="8"/>
        <v>0</v>
      </c>
      <c r="W35" s="122">
        <f t="shared" si="9"/>
        <v>0</v>
      </c>
      <c r="X35" s="122">
        <f t="shared" si="10"/>
        <v>12</v>
      </c>
      <c r="Y35" s="122">
        <f t="shared" si="11"/>
        <v>0</v>
      </c>
      <c r="Z35" s="122">
        <f t="shared" si="12"/>
        <v>0</v>
      </c>
      <c r="AA35" s="122">
        <f t="shared" si="13"/>
        <v>0</v>
      </c>
      <c r="AB35" s="122">
        <f t="shared" si="14"/>
        <v>0</v>
      </c>
      <c r="AC35" s="122">
        <f t="shared" si="15"/>
        <v>0</v>
      </c>
      <c r="AD35" s="122">
        <f t="shared" si="16"/>
        <v>0</v>
      </c>
      <c r="AE35" s="122">
        <f t="shared" si="17"/>
        <v>0</v>
      </c>
      <c r="AF35" s="123" t="str">
        <f t="shared" si="18"/>
        <v>nesplňuje min. počet 4 závodů</v>
      </c>
    </row>
    <row r="36" spans="1:32" ht="19.5">
      <c r="A36" s="18" t="s">
        <v>37</v>
      </c>
      <c r="B36" s="19" t="s">
        <v>400</v>
      </c>
      <c r="C36" s="25"/>
      <c r="D36" s="50"/>
      <c r="E36" s="51"/>
      <c r="F36" s="54"/>
      <c r="G36" s="44"/>
      <c r="H36" s="39"/>
      <c r="I36" s="26"/>
      <c r="J36" s="33"/>
      <c r="K36" s="26">
        <v>10</v>
      </c>
      <c r="L36" s="33"/>
      <c r="M36" s="26"/>
      <c r="N36" s="33"/>
      <c r="O36" s="39"/>
      <c r="P36" s="118">
        <f t="shared" si="2"/>
        <v>10</v>
      </c>
      <c r="Q36" s="119" t="str">
        <f t="shared" si="3"/>
        <v>DQ</v>
      </c>
      <c r="R36" s="120">
        <f t="shared" si="4"/>
        <v>1</v>
      </c>
      <c r="S36" s="121">
        <f t="shared" si="5"/>
        <v>10</v>
      </c>
      <c r="T36" s="122">
        <f t="shared" si="6"/>
        <v>0</v>
      </c>
      <c r="U36" s="122">
        <f t="shared" si="7"/>
        <v>0</v>
      </c>
      <c r="V36" s="122">
        <f t="shared" si="8"/>
        <v>0</v>
      </c>
      <c r="W36" s="122">
        <f t="shared" si="9"/>
        <v>0</v>
      </c>
      <c r="X36" s="122">
        <f t="shared" si="10"/>
        <v>0</v>
      </c>
      <c r="Y36" s="122">
        <f t="shared" si="11"/>
        <v>0</v>
      </c>
      <c r="Z36" s="122">
        <f t="shared" si="12"/>
        <v>0</v>
      </c>
      <c r="AA36" s="122">
        <f t="shared" si="13"/>
        <v>10</v>
      </c>
      <c r="AB36" s="122">
        <f t="shared" si="14"/>
        <v>0</v>
      </c>
      <c r="AC36" s="122">
        <f t="shared" si="15"/>
        <v>0</v>
      </c>
      <c r="AD36" s="122">
        <f t="shared" si="16"/>
        <v>0</v>
      </c>
      <c r="AE36" s="122">
        <f t="shared" si="17"/>
        <v>0</v>
      </c>
      <c r="AF36" s="123" t="str">
        <f t="shared" si="18"/>
        <v>nesplňuje min. počet 4 závodů</v>
      </c>
    </row>
    <row r="37" spans="1:32" ht="19.5">
      <c r="A37" s="18" t="s">
        <v>38</v>
      </c>
      <c r="B37" s="19" t="s">
        <v>112</v>
      </c>
      <c r="C37" s="25"/>
      <c r="D37" s="50"/>
      <c r="E37" s="51"/>
      <c r="F37" s="54"/>
      <c r="G37" s="44"/>
      <c r="H37" s="39">
        <v>9</v>
      </c>
      <c r="I37" s="26"/>
      <c r="J37" s="33"/>
      <c r="K37" s="26"/>
      <c r="L37" s="33"/>
      <c r="M37" s="26"/>
      <c r="N37" s="33"/>
      <c r="O37" s="39"/>
      <c r="P37" s="118">
        <f t="shared" si="2"/>
        <v>9</v>
      </c>
      <c r="Q37" s="119" t="str">
        <f t="shared" si="3"/>
        <v>DQ</v>
      </c>
      <c r="R37" s="120">
        <f t="shared" si="4"/>
        <v>1</v>
      </c>
      <c r="S37" s="121">
        <f t="shared" si="5"/>
        <v>9</v>
      </c>
      <c r="T37" s="122">
        <f t="shared" si="6"/>
        <v>0</v>
      </c>
      <c r="U37" s="122">
        <f t="shared" si="7"/>
        <v>0</v>
      </c>
      <c r="V37" s="122">
        <f t="shared" si="8"/>
        <v>0</v>
      </c>
      <c r="W37" s="122">
        <f t="shared" si="9"/>
        <v>0</v>
      </c>
      <c r="X37" s="122">
        <f t="shared" si="10"/>
        <v>9</v>
      </c>
      <c r="Y37" s="122">
        <f t="shared" si="11"/>
        <v>0</v>
      </c>
      <c r="Z37" s="122">
        <f t="shared" si="12"/>
        <v>0</v>
      </c>
      <c r="AA37" s="122">
        <f t="shared" si="13"/>
        <v>0</v>
      </c>
      <c r="AB37" s="122">
        <f t="shared" si="14"/>
        <v>0</v>
      </c>
      <c r="AC37" s="122">
        <f t="shared" si="15"/>
        <v>0</v>
      </c>
      <c r="AD37" s="122">
        <f t="shared" si="16"/>
        <v>0</v>
      </c>
      <c r="AE37" s="122">
        <f t="shared" si="17"/>
        <v>0</v>
      </c>
      <c r="AF37" s="123" t="str">
        <f t="shared" si="18"/>
        <v>nesplňuje min. počet 4 závodů</v>
      </c>
    </row>
    <row r="38" spans="1:32" ht="19.5">
      <c r="A38" s="18" t="s">
        <v>39</v>
      </c>
      <c r="B38" s="19" t="s">
        <v>401</v>
      </c>
      <c r="C38" s="25"/>
      <c r="D38" s="50"/>
      <c r="E38" s="51"/>
      <c r="F38" s="54"/>
      <c r="G38" s="44"/>
      <c r="H38" s="39"/>
      <c r="I38" s="26"/>
      <c r="J38" s="33"/>
      <c r="K38" s="26">
        <v>8</v>
      </c>
      <c r="L38" s="33"/>
      <c r="M38" s="26"/>
      <c r="N38" s="33"/>
      <c r="O38" s="39"/>
      <c r="P38" s="118">
        <f t="shared" si="2"/>
        <v>8</v>
      </c>
      <c r="Q38" s="119" t="str">
        <f t="shared" si="3"/>
        <v>DQ</v>
      </c>
      <c r="R38" s="120">
        <f t="shared" si="4"/>
        <v>1</v>
      </c>
      <c r="S38" s="121">
        <f t="shared" si="5"/>
        <v>8</v>
      </c>
      <c r="T38" s="122">
        <f t="shared" si="6"/>
        <v>0</v>
      </c>
      <c r="U38" s="122">
        <f t="shared" si="7"/>
        <v>0</v>
      </c>
      <c r="V38" s="122">
        <f t="shared" si="8"/>
        <v>0</v>
      </c>
      <c r="W38" s="122">
        <f t="shared" si="9"/>
        <v>0</v>
      </c>
      <c r="X38" s="122">
        <f t="shared" si="10"/>
        <v>0</v>
      </c>
      <c r="Y38" s="122">
        <f t="shared" si="11"/>
        <v>0</v>
      </c>
      <c r="Z38" s="122">
        <f t="shared" si="12"/>
        <v>0</v>
      </c>
      <c r="AA38" s="122">
        <f t="shared" si="13"/>
        <v>8</v>
      </c>
      <c r="AB38" s="122">
        <f t="shared" si="14"/>
        <v>0</v>
      </c>
      <c r="AC38" s="122">
        <f t="shared" si="15"/>
        <v>0</v>
      </c>
      <c r="AD38" s="122">
        <f t="shared" si="16"/>
        <v>0</v>
      </c>
      <c r="AE38" s="122">
        <f t="shared" si="17"/>
        <v>0</v>
      </c>
      <c r="AF38" s="123" t="str">
        <f t="shared" si="18"/>
        <v>nesplňuje min. počet 4 závodů</v>
      </c>
    </row>
    <row r="39" spans="1:32" ht="19.5">
      <c r="A39" s="18" t="s">
        <v>40</v>
      </c>
      <c r="B39" s="19" t="s">
        <v>300</v>
      </c>
      <c r="C39" s="25"/>
      <c r="D39" s="50"/>
      <c r="E39" s="51"/>
      <c r="F39" s="54"/>
      <c r="G39" s="44"/>
      <c r="H39" s="39">
        <v>6</v>
      </c>
      <c r="I39" s="26"/>
      <c r="J39" s="33"/>
      <c r="K39" s="26"/>
      <c r="L39" s="33"/>
      <c r="M39" s="26"/>
      <c r="N39" s="33"/>
      <c r="O39" s="39"/>
      <c r="P39" s="118">
        <f t="shared" si="2"/>
        <v>6</v>
      </c>
      <c r="Q39" s="119" t="str">
        <f t="shared" si="3"/>
        <v>DQ</v>
      </c>
      <c r="R39" s="120">
        <f t="shared" si="4"/>
        <v>1</v>
      </c>
      <c r="S39" s="121">
        <f t="shared" si="5"/>
        <v>6</v>
      </c>
      <c r="T39" s="122">
        <f t="shared" si="6"/>
        <v>0</v>
      </c>
      <c r="U39" s="122">
        <f t="shared" si="7"/>
        <v>0</v>
      </c>
      <c r="V39" s="122">
        <f t="shared" si="8"/>
        <v>0</v>
      </c>
      <c r="W39" s="122">
        <f t="shared" si="9"/>
        <v>0</v>
      </c>
      <c r="X39" s="122">
        <f t="shared" si="10"/>
        <v>6</v>
      </c>
      <c r="Y39" s="122">
        <f t="shared" si="11"/>
        <v>0</v>
      </c>
      <c r="Z39" s="122">
        <f t="shared" si="12"/>
        <v>0</v>
      </c>
      <c r="AA39" s="122">
        <f t="shared" si="13"/>
        <v>0</v>
      </c>
      <c r="AB39" s="122">
        <f t="shared" si="14"/>
        <v>0</v>
      </c>
      <c r="AC39" s="122">
        <f t="shared" si="15"/>
        <v>0</v>
      </c>
      <c r="AD39" s="122">
        <f t="shared" si="16"/>
        <v>0</v>
      </c>
      <c r="AE39" s="122">
        <f t="shared" si="17"/>
        <v>0</v>
      </c>
      <c r="AF39" s="123" t="str">
        <f t="shared" si="18"/>
        <v>nesplňuje min. počet 4 závodů</v>
      </c>
    </row>
    <row r="40" spans="1:32" ht="19.5">
      <c r="A40" s="18" t="s">
        <v>42</v>
      </c>
      <c r="B40" s="19" t="s">
        <v>81</v>
      </c>
      <c r="C40" s="25"/>
      <c r="D40" s="50"/>
      <c r="E40" s="51"/>
      <c r="F40" s="54"/>
      <c r="G40" s="44"/>
      <c r="H40" s="39">
        <v>4</v>
      </c>
      <c r="I40" s="26"/>
      <c r="J40" s="33"/>
      <c r="K40" s="26"/>
      <c r="L40" s="33"/>
      <c r="M40" s="26"/>
      <c r="N40" s="33"/>
      <c r="O40" s="39"/>
      <c r="P40" s="118">
        <f t="shared" si="2"/>
        <v>4</v>
      </c>
      <c r="Q40" s="119" t="str">
        <f t="shared" si="3"/>
        <v>DQ</v>
      </c>
      <c r="R40" s="120">
        <f t="shared" si="4"/>
        <v>1</v>
      </c>
      <c r="S40" s="121">
        <f t="shared" si="5"/>
        <v>4</v>
      </c>
      <c r="T40" s="122">
        <f t="shared" si="6"/>
        <v>0</v>
      </c>
      <c r="U40" s="122">
        <f t="shared" si="7"/>
        <v>0</v>
      </c>
      <c r="V40" s="122">
        <f t="shared" si="8"/>
        <v>0</v>
      </c>
      <c r="W40" s="122">
        <f t="shared" si="9"/>
        <v>0</v>
      </c>
      <c r="X40" s="122">
        <f t="shared" si="10"/>
        <v>4</v>
      </c>
      <c r="Y40" s="122">
        <f t="shared" si="11"/>
        <v>0</v>
      </c>
      <c r="Z40" s="122">
        <f t="shared" si="12"/>
        <v>0</v>
      </c>
      <c r="AA40" s="122">
        <f t="shared" si="13"/>
        <v>0</v>
      </c>
      <c r="AB40" s="122">
        <f t="shared" si="14"/>
        <v>0</v>
      </c>
      <c r="AC40" s="122">
        <f t="shared" si="15"/>
        <v>0</v>
      </c>
      <c r="AD40" s="122">
        <f t="shared" si="16"/>
        <v>0</v>
      </c>
      <c r="AE40" s="122">
        <f t="shared" si="17"/>
        <v>0</v>
      </c>
      <c r="AF40" s="123" t="str">
        <f t="shared" si="18"/>
        <v>nesplňuje min. počet 4 závodů</v>
      </c>
    </row>
    <row r="41" spans="1:32" ht="19.5">
      <c r="A41" s="18" t="s">
        <v>43</v>
      </c>
      <c r="B41" s="19" t="s">
        <v>302</v>
      </c>
      <c r="C41" s="25"/>
      <c r="D41" s="50"/>
      <c r="E41" s="51"/>
      <c r="F41" s="54"/>
      <c r="G41" s="44"/>
      <c r="H41" s="39">
        <v>2</v>
      </c>
      <c r="I41" s="26"/>
      <c r="J41" s="33"/>
      <c r="K41" s="26"/>
      <c r="L41" s="33"/>
      <c r="M41" s="26"/>
      <c r="N41" s="33"/>
      <c r="O41" s="39"/>
      <c r="P41" s="118">
        <f t="shared" si="2"/>
        <v>2</v>
      </c>
      <c r="Q41" s="119" t="str">
        <f t="shared" si="3"/>
        <v>DQ</v>
      </c>
      <c r="R41" s="120">
        <f t="shared" si="4"/>
        <v>1</v>
      </c>
      <c r="S41" s="121">
        <f t="shared" si="5"/>
        <v>2</v>
      </c>
      <c r="T41" s="122">
        <f t="shared" si="6"/>
        <v>0</v>
      </c>
      <c r="U41" s="122">
        <f t="shared" si="7"/>
        <v>0</v>
      </c>
      <c r="V41" s="122">
        <f t="shared" si="8"/>
        <v>0</v>
      </c>
      <c r="W41" s="122">
        <f t="shared" si="9"/>
        <v>0</v>
      </c>
      <c r="X41" s="122">
        <f t="shared" si="10"/>
        <v>2</v>
      </c>
      <c r="Y41" s="122">
        <f t="shared" si="11"/>
        <v>0</v>
      </c>
      <c r="Z41" s="122">
        <f t="shared" si="12"/>
        <v>0</v>
      </c>
      <c r="AA41" s="122">
        <f t="shared" si="13"/>
        <v>0</v>
      </c>
      <c r="AB41" s="122">
        <f t="shared" si="14"/>
        <v>0</v>
      </c>
      <c r="AC41" s="122">
        <f t="shared" si="15"/>
        <v>0</v>
      </c>
      <c r="AD41" s="122">
        <f t="shared" si="16"/>
        <v>0</v>
      </c>
      <c r="AE41" s="122">
        <f t="shared" si="17"/>
        <v>0</v>
      </c>
      <c r="AF41" s="123" t="str">
        <f t="shared" si="18"/>
        <v>nesplňuje min. počet 4 závodů</v>
      </c>
    </row>
    <row r="42" spans="1:32" ht="19.5">
      <c r="A42" s="18" t="s">
        <v>44</v>
      </c>
      <c r="B42" s="19" t="s">
        <v>303</v>
      </c>
      <c r="C42" s="26"/>
      <c r="D42" s="50"/>
      <c r="E42" s="51"/>
      <c r="F42" s="54"/>
      <c r="G42" s="44"/>
      <c r="H42" s="39"/>
      <c r="I42" s="26"/>
      <c r="J42" s="33"/>
      <c r="K42" s="26"/>
      <c r="L42" s="33"/>
      <c r="M42" s="26"/>
      <c r="N42" s="33"/>
      <c r="O42" s="39"/>
      <c r="P42" s="118">
        <f t="shared" si="2"/>
        <v>0</v>
      </c>
      <c r="Q42" s="119" t="str">
        <f t="shared" si="3"/>
        <v>DQ</v>
      </c>
      <c r="R42" s="120">
        <f t="shared" si="4"/>
        <v>0</v>
      </c>
      <c r="S42" s="121">
        <f t="shared" si="5"/>
        <v>0</v>
      </c>
      <c r="T42" s="122">
        <f t="shared" si="6"/>
        <v>0</v>
      </c>
      <c r="U42" s="122">
        <f t="shared" si="7"/>
        <v>0</v>
      </c>
      <c r="V42" s="122">
        <f t="shared" si="8"/>
        <v>0</v>
      </c>
      <c r="W42" s="122">
        <f t="shared" si="9"/>
        <v>0</v>
      </c>
      <c r="X42" s="122">
        <f t="shared" si="10"/>
        <v>0</v>
      </c>
      <c r="Y42" s="122">
        <f t="shared" si="11"/>
        <v>0</v>
      </c>
      <c r="Z42" s="122">
        <f t="shared" si="12"/>
        <v>0</v>
      </c>
      <c r="AA42" s="122">
        <f t="shared" si="13"/>
        <v>0</v>
      </c>
      <c r="AB42" s="122">
        <f t="shared" si="14"/>
        <v>0</v>
      </c>
      <c r="AC42" s="122">
        <f t="shared" si="15"/>
        <v>0</v>
      </c>
      <c r="AD42" s="122">
        <f t="shared" si="16"/>
        <v>0</v>
      </c>
      <c r="AE42" s="122">
        <f t="shared" si="17"/>
        <v>0</v>
      </c>
      <c r="AF42" s="123" t="str">
        <f t="shared" si="18"/>
        <v>nesplňuje min. počet 4 závodů</v>
      </c>
    </row>
  </sheetData>
  <sheetProtection/>
  <mergeCells count="4">
    <mergeCell ref="P1:P2"/>
    <mergeCell ref="Q1:Q2"/>
    <mergeCell ref="R1:R2"/>
    <mergeCell ref="S1:S2"/>
  </mergeCells>
  <conditionalFormatting sqref="R3">
    <cfRule type="cellIs" priority="4" dxfId="0" operator="greaterThanOrEqual" stopIfTrue="1">
      <formula>4</formula>
    </cfRule>
    <cfRule type="cellIs" priority="5" dxfId="1" operator="lessThan" stopIfTrue="1">
      <formula>4</formula>
    </cfRule>
  </conditionalFormatting>
  <conditionalFormatting sqref="R4:R42">
    <cfRule type="cellIs" priority="1" dxfId="0" operator="greaterThanOrEqual" stopIfTrue="1">
      <formula>4</formula>
    </cfRule>
    <cfRule type="cellIs" priority="2" dxfId="1" operator="lessThan" stopIfTrue="1">
      <formula>4</formula>
    </cfRule>
  </conditionalFormatting>
  <conditionalFormatting sqref="Q3:Q42">
    <cfRule type="expression" priority="3" dxfId="1" stopIfTrue="1">
      <formula>když+ženy!#REF!&lt;=3</formula>
    </cfRule>
  </conditionalFormatting>
  <printOptions/>
  <pageMargins left="0.6" right="0.62" top="0.8" bottom="0.64" header="0.4921259845" footer="0.4921259845"/>
  <pageSetup horizontalDpi="300" verticalDpi="300" orientation="landscape" paperSize="9" r:id="rId1"/>
  <headerFooter alignWithMargins="0">
    <oddHeader>&amp;CLAŠSKÁ BĚŽECKÁ LIGA 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H58"/>
  <sheetViews>
    <sheetView zoomScale="120" zoomScaleNormal="120" zoomScalePageLayoutView="0" workbookViewId="0" topLeftCell="A1">
      <selection activeCell="B3" sqref="B3"/>
    </sheetView>
  </sheetViews>
  <sheetFormatPr defaultColWidth="9.00390625" defaultRowHeight="12.75"/>
  <cols>
    <col min="1" max="1" width="4.00390625" style="0" customWidth="1"/>
    <col min="2" max="2" width="20.75390625" style="9" customWidth="1"/>
    <col min="3" max="3" width="5.75390625" style="12" customWidth="1"/>
    <col min="4" max="5" width="5.75390625" style="43" customWidth="1"/>
    <col min="6" max="6" width="5.75390625" style="23" customWidth="1"/>
    <col min="7" max="7" width="5.75390625" style="13" customWidth="1"/>
    <col min="8" max="8" width="5.75390625" style="40" customWidth="1"/>
    <col min="9" max="9" width="5.75390625" style="11" customWidth="1"/>
    <col min="10" max="10" width="5.75390625" style="22" customWidth="1"/>
    <col min="11" max="11" width="5.75390625" style="11" customWidth="1"/>
    <col min="12" max="12" width="5.75390625" style="110" customWidth="1"/>
    <col min="13" max="13" width="5.75390625" style="10" customWidth="1"/>
    <col min="14" max="14" width="5.75390625" style="11" customWidth="1"/>
    <col min="15" max="15" width="5.75390625" style="36" customWidth="1"/>
    <col min="16" max="16" width="6.75390625" style="124" customWidth="1"/>
    <col min="17" max="17" width="6.75390625" style="125" customWidth="1"/>
    <col min="18" max="18" width="4.625" style="120" customWidth="1"/>
    <col min="19" max="19" width="4.875" style="121" hidden="1" customWidth="1"/>
    <col min="20" max="31" width="3.75390625" style="116" hidden="1" customWidth="1"/>
    <col min="32" max="32" width="9.125" style="116" customWidth="1"/>
    <col min="33" max="33" width="21.875" style="0" customWidth="1"/>
  </cols>
  <sheetData>
    <row r="1" spans="1:31" ht="15.75" customHeight="1">
      <c r="A1" s="1"/>
      <c r="B1" s="2" t="s">
        <v>0</v>
      </c>
      <c r="C1" s="4" t="s">
        <v>153</v>
      </c>
      <c r="D1" s="46" t="s">
        <v>154</v>
      </c>
      <c r="E1" s="47" t="s">
        <v>155</v>
      </c>
      <c r="F1" s="53"/>
      <c r="G1" s="41" t="s">
        <v>157</v>
      </c>
      <c r="H1" s="35" t="s">
        <v>158</v>
      </c>
      <c r="I1" s="3" t="s">
        <v>159</v>
      </c>
      <c r="J1" s="27" t="s">
        <v>134</v>
      </c>
      <c r="K1" s="3" t="s">
        <v>93</v>
      </c>
      <c r="L1" s="27" t="s">
        <v>95</v>
      </c>
      <c r="M1" s="3" t="s">
        <v>97</v>
      </c>
      <c r="N1" s="27" t="s">
        <v>148</v>
      </c>
      <c r="O1" s="37" t="s">
        <v>150</v>
      </c>
      <c r="P1" s="129" t="s">
        <v>2</v>
      </c>
      <c r="Q1" s="131" t="s">
        <v>3</v>
      </c>
      <c r="R1" s="127" t="s">
        <v>144</v>
      </c>
      <c r="S1" s="128" t="s">
        <v>169</v>
      </c>
      <c r="T1" s="114" t="str">
        <f aca="true" t="shared" si="0" ref="T1:T32">C1</f>
        <v>3.4.</v>
      </c>
      <c r="U1" s="114" t="str">
        <f aca="true" t="shared" si="1" ref="U1:U32">D1</f>
        <v>8.4.</v>
      </c>
      <c r="V1" s="114" t="str">
        <f aca="true" t="shared" si="2" ref="V1:V32">E1</f>
        <v>4.5.</v>
      </c>
      <c r="W1" s="115" t="str">
        <f aca="true" t="shared" si="3" ref="W1:W32">G1</f>
        <v>17.5.</v>
      </c>
      <c r="X1" s="115" t="str">
        <f aca="true" t="shared" si="4" ref="X1:AC2">H1</f>
        <v>21.5.</v>
      </c>
      <c r="Y1" s="115" t="str">
        <f t="shared" si="4"/>
        <v>25.6.</v>
      </c>
      <c r="Z1" s="115" t="str">
        <f t="shared" si="4"/>
        <v>10.7.</v>
      </c>
      <c r="AA1" s="115" t="str">
        <f t="shared" si="4"/>
        <v>14.8.</v>
      </c>
      <c r="AB1" s="115" t="str">
        <f t="shared" si="4"/>
        <v>28.9.</v>
      </c>
      <c r="AC1" s="115" t="str">
        <f>M1</f>
        <v>9.10.</v>
      </c>
      <c r="AD1" s="115" t="str">
        <f>N1</f>
        <v>23.10.</v>
      </c>
      <c r="AE1" s="115" t="str">
        <f>O1</f>
        <v>13.11.</v>
      </c>
    </row>
    <row r="2" spans="1:31" ht="71.25" customHeight="1">
      <c r="A2" s="16"/>
      <c r="B2" s="30" t="s">
        <v>1</v>
      </c>
      <c r="C2" s="7" t="s">
        <v>151</v>
      </c>
      <c r="D2" s="48" t="s">
        <v>152</v>
      </c>
      <c r="E2" s="49" t="s">
        <v>156</v>
      </c>
      <c r="F2" s="52" t="s">
        <v>170</v>
      </c>
      <c r="G2" s="32" t="s">
        <v>160</v>
      </c>
      <c r="H2" s="6" t="s">
        <v>161</v>
      </c>
      <c r="I2" s="6" t="s">
        <v>162</v>
      </c>
      <c r="J2" s="28" t="s">
        <v>163</v>
      </c>
      <c r="K2" s="6" t="s">
        <v>164</v>
      </c>
      <c r="L2" s="28" t="s">
        <v>165</v>
      </c>
      <c r="M2" s="7" t="s">
        <v>166</v>
      </c>
      <c r="N2" s="28" t="s">
        <v>167</v>
      </c>
      <c r="O2" s="38" t="s">
        <v>168</v>
      </c>
      <c r="P2" s="130"/>
      <c r="Q2" s="132"/>
      <c r="R2" s="127"/>
      <c r="S2" s="128"/>
      <c r="T2" s="117" t="str">
        <f t="shared" si="0"/>
        <v>1.
Frenštát
Běh Papratnou</v>
      </c>
      <c r="U2" s="117" t="str">
        <f t="shared" si="1"/>
        <v>2.
Běh do vrchu 
Kopřivnice</v>
      </c>
      <c r="V2" s="117" t="str">
        <f t="shared" si="2"/>
        <v>3.
Rozhledna</v>
      </c>
      <c r="W2" s="117" t="str">
        <f t="shared" si="3"/>
        <v>4.
Zátopkova
pětka</v>
      </c>
      <c r="X2" s="117" t="str">
        <f t="shared" si="4"/>
        <v>5.
Štramberská desítka</v>
      </c>
      <c r="Y2" s="117" t="str">
        <f t="shared" si="4"/>
        <v>6.
Letní test
Frenštát p.R.</v>
      </c>
      <c r="Z2" s="117" t="str">
        <f t="shared" si="4"/>
        <v>7.
Letní běh
Starým Jičínem</v>
      </c>
      <c r="AA2" s="117" t="str">
        <f t="shared" si="4"/>
        <v>8.
Běh Hukvaldskou
oborou</v>
      </c>
      <c r="AB2" s="117" t="str">
        <f t="shared" si="4"/>
        <v>9.
Běh Novojičínskym parkem</v>
      </c>
      <c r="AC2" s="117" t="str">
        <f t="shared" si="4"/>
        <v>10.
Podzimní pětka
Frenštát p. R.</v>
      </c>
      <c r="AD2" s="117" t="str">
        <f aca="true" t="shared" si="5" ref="AD2:AD33">N2</f>
        <v>11.
Kolem Libotína</v>
      </c>
      <c r="AE2" s="117" t="str">
        <f aca="true" t="shared" si="6" ref="AE2:AE33">O2</f>
        <v>12.
Kolem koupaliště</v>
      </c>
    </row>
    <row r="3" spans="1:33" ht="19.5">
      <c r="A3" s="18" t="s">
        <v>4</v>
      </c>
      <c r="B3" s="31" t="s">
        <v>132</v>
      </c>
      <c r="C3" s="25">
        <v>16</v>
      </c>
      <c r="D3" s="50">
        <v>25</v>
      </c>
      <c r="E3" s="51">
        <v>25</v>
      </c>
      <c r="F3" s="54">
        <f>'Bonus - "V"'!K10</f>
        <v>30</v>
      </c>
      <c r="G3" s="44">
        <v>40</v>
      </c>
      <c r="H3" s="39">
        <v>12</v>
      </c>
      <c r="I3" s="26">
        <v>25</v>
      </c>
      <c r="J3" s="33">
        <v>40</v>
      </c>
      <c r="K3" s="26">
        <v>14</v>
      </c>
      <c r="L3" s="33">
        <v>32</v>
      </c>
      <c r="M3" s="26">
        <v>17</v>
      </c>
      <c r="N3" s="33">
        <v>34</v>
      </c>
      <c r="O3" s="39"/>
      <c r="P3" s="118">
        <f aca="true" t="shared" si="7" ref="P3:P34">SUM(C3:O3)</f>
        <v>310</v>
      </c>
      <c r="Q3" s="119">
        <f aca="true" t="shared" si="8" ref="Q3:Q34">IF(R3&gt;=4,S3,"DQ")</f>
        <v>298</v>
      </c>
      <c r="R3" s="120">
        <f aca="true" t="shared" si="9" ref="R3:R34">COUNT(C3:E3,G3:O3)</f>
        <v>11</v>
      </c>
      <c r="S3" s="121">
        <f aca="true" t="shared" si="10" ref="S3:S34">IF(R3&lt;=10,P3,IF(R3&gt;10,P3-(SMALL(T3:AE3,1)+SMALL(T3:AE3,2))))</f>
        <v>298</v>
      </c>
      <c r="T3" s="122">
        <f t="shared" si="0"/>
        <v>16</v>
      </c>
      <c r="U3" s="122">
        <f t="shared" si="1"/>
        <v>25</v>
      </c>
      <c r="V3" s="122">
        <f t="shared" si="2"/>
        <v>25</v>
      </c>
      <c r="W3" s="122">
        <f t="shared" si="3"/>
        <v>40</v>
      </c>
      <c r="X3" s="122">
        <f aca="true" t="shared" si="11" ref="X3:X34">H3</f>
        <v>12</v>
      </c>
      <c r="Y3" s="122">
        <f aca="true" t="shared" si="12" ref="Y3:Y34">I3</f>
        <v>25</v>
      </c>
      <c r="Z3" s="122">
        <f aca="true" t="shared" si="13" ref="Z3:Z34">J3</f>
        <v>40</v>
      </c>
      <c r="AA3" s="122">
        <f aca="true" t="shared" si="14" ref="AA3:AA34">K3</f>
        <v>14</v>
      </c>
      <c r="AB3" s="122">
        <f aca="true" t="shared" si="15" ref="AB3:AB34">L3</f>
        <v>32</v>
      </c>
      <c r="AC3" s="122">
        <f aca="true" t="shared" si="16" ref="AC3:AC34">M3</f>
        <v>17</v>
      </c>
      <c r="AD3" s="122">
        <f t="shared" si="5"/>
        <v>34</v>
      </c>
      <c r="AE3" s="122">
        <f t="shared" si="6"/>
        <v>0</v>
      </c>
      <c r="AF3" s="123" t="str">
        <f aca="true" t="shared" si="17" ref="AF3:AF34">IF(R3&lt;4,"nesplňuje min. počet 4závodů","OK")</f>
        <v>OK</v>
      </c>
      <c r="AG3" s="55"/>
    </row>
    <row r="4" spans="1:33" ht="19.5">
      <c r="A4" s="18" t="s">
        <v>5</v>
      </c>
      <c r="B4" s="31" t="s">
        <v>85</v>
      </c>
      <c r="C4" s="25"/>
      <c r="D4" s="50">
        <v>18</v>
      </c>
      <c r="E4" s="51">
        <v>18</v>
      </c>
      <c r="F4" s="54">
        <f>'Bonus - "V"'!K12</f>
        <v>20</v>
      </c>
      <c r="G4" s="44">
        <v>32</v>
      </c>
      <c r="H4" s="39"/>
      <c r="I4" s="26">
        <v>17</v>
      </c>
      <c r="J4" s="33"/>
      <c r="K4" s="26"/>
      <c r="L4" s="33">
        <v>50</v>
      </c>
      <c r="M4" s="26">
        <v>25</v>
      </c>
      <c r="N4" s="33">
        <v>40</v>
      </c>
      <c r="O4" s="39">
        <v>25</v>
      </c>
      <c r="P4" s="118">
        <f t="shared" si="7"/>
        <v>245</v>
      </c>
      <c r="Q4" s="119">
        <f t="shared" si="8"/>
        <v>245</v>
      </c>
      <c r="R4" s="120">
        <f t="shared" si="9"/>
        <v>8</v>
      </c>
      <c r="S4" s="121">
        <f t="shared" si="10"/>
        <v>245</v>
      </c>
      <c r="T4" s="122">
        <f t="shared" si="0"/>
        <v>0</v>
      </c>
      <c r="U4" s="122">
        <f t="shared" si="1"/>
        <v>18</v>
      </c>
      <c r="V4" s="122">
        <f t="shared" si="2"/>
        <v>18</v>
      </c>
      <c r="W4" s="122">
        <f t="shared" si="3"/>
        <v>32</v>
      </c>
      <c r="X4" s="122">
        <f t="shared" si="11"/>
        <v>0</v>
      </c>
      <c r="Y4" s="122">
        <f t="shared" si="12"/>
        <v>17</v>
      </c>
      <c r="Z4" s="122">
        <f t="shared" si="13"/>
        <v>0</v>
      </c>
      <c r="AA4" s="122">
        <f t="shared" si="14"/>
        <v>0</v>
      </c>
      <c r="AB4" s="122">
        <f t="shared" si="15"/>
        <v>50</v>
      </c>
      <c r="AC4" s="122">
        <f t="shared" si="16"/>
        <v>25</v>
      </c>
      <c r="AD4" s="122">
        <f t="shared" si="5"/>
        <v>40</v>
      </c>
      <c r="AE4" s="122">
        <f t="shared" si="6"/>
        <v>25</v>
      </c>
      <c r="AF4" s="123" t="str">
        <f t="shared" si="17"/>
        <v>OK</v>
      </c>
      <c r="AG4" s="55"/>
    </row>
    <row r="5" spans="1:33" ht="19.5">
      <c r="A5" s="18" t="s">
        <v>6</v>
      </c>
      <c r="B5" s="31" t="s">
        <v>72</v>
      </c>
      <c r="C5" s="25">
        <v>18</v>
      </c>
      <c r="D5" s="50">
        <v>17</v>
      </c>
      <c r="E5" s="51">
        <v>17</v>
      </c>
      <c r="F5" s="54">
        <f>'Bonus - "V"'!K13</f>
        <v>15</v>
      </c>
      <c r="G5" s="44">
        <v>30</v>
      </c>
      <c r="H5" s="39">
        <v>14</v>
      </c>
      <c r="I5" s="26"/>
      <c r="J5" s="33">
        <v>50</v>
      </c>
      <c r="K5" s="26">
        <v>18</v>
      </c>
      <c r="L5" s="33">
        <v>36</v>
      </c>
      <c r="M5" s="26">
        <v>11</v>
      </c>
      <c r="N5" s="33"/>
      <c r="O5" s="39">
        <v>17</v>
      </c>
      <c r="P5" s="118">
        <f t="shared" si="7"/>
        <v>243</v>
      </c>
      <c r="Q5" s="119">
        <f t="shared" si="8"/>
        <v>243</v>
      </c>
      <c r="R5" s="120">
        <f t="shared" si="9"/>
        <v>10</v>
      </c>
      <c r="S5" s="121">
        <f t="shared" si="10"/>
        <v>243</v>
      </c>
      <c r="T5" s="122">
        <f t="shared" si="0"/>
        <v>18</v>
      </c>
      <c r="U5" s="122">
        <f t="shared" si="1"/>
        <v>17</v>
      </c>
      <c r="V5" s="122">
        <f t="shared" si="2"/>
        <v>17</v>
      </c>
      <c r="W5" s="122">
        <f t="shared" si="3"/>
        <v>30</v>
      </c>
      <c r="X5" s="122">
        <f t="shared" si="11"/>
        <v>14</v>
      </c>
      <c r="Y5" s="122">
        <f t="shared" si="12"/>
        <v>0</v>
      </c>
      <c r="Z5" s="122">
        <f t="shared" si="13"/>
        <v>50</v>
      </c>
      <c r="AA5" s="122">
        <f t="shared" si="14"/>
        <v>18</v>
      </c>
      <c r="AB5" s="122">
        <f t="shared" si="15"/>
        <v>36</v>
      </c>
      <c r="AC5" s="122">
        <f t="shared" si="16"/>
        <v>11</v>
      </c>
      <c r="AD5" s="122">
        <f t="shared" si="5"/>
        <v>0</v>
      </c>
      <c r="AE5" s="122">
        <f t="shared" si="6"/>
        <v>17</v>
      </c>
      <c r="AF5" s="123" t="str">
        <f t="shared" si="17"/>
        <v>OK</v>
      </c>
      <c r="AG5" s="55"/>
    </row>
    <row r="6" spans="1:33" ht="19.5">
      <c r="A6" s="18" t="s">
        <v>7</v>
      </c>
      <c r="B6" s="31" t="s">
        <v>129</v>
      </c>
      <c r="C6" s="25">
        <v>14</v>
      </c>
      <c r="D6" s="50">
        <v>20</v>
      </c>
      <c r="E6" s="51">
        <v>20</v>
      </c>
      <c r="F6" s="54">
        <f>'Bonus - "V"'!K11</f>
        <v>25</v>
      </c>
      <c r="G6" s="44">
        <v>34</v>
      </c>
      <c r="H6" s="39">
        <v>4</v>
      </c>
      <c r="I6" s="26">
        <v>20</v>
      </c>
      <c r="J6" s="33">
        <v>32</v>
      </c>
      <c r="K6" s="26">
        <v>10</v>
      </c>
      <c r="L6" s="33">
        <v>28</v>
      </c>
      <c r="M6" s="26">
        <v>16</v>
      </c>
      <c r="N6" s="33"/>
      <c r="O6" s="39">
        <v>14</v>
      </c>
      <c r="P6" s="118">
        <f t="shared" si="7"/>
        <v>237</v>
      </c>
      <c r="Q6" s="119">
        <f t="shared" si="8"/>
        <v>233</v>
      </c>
      <c r="R6" s="120">
        <f t="shared" si="9"/>
        <v>11</v>
      </c>
      <c r="S6" s="121">
        <f t="shared" si="10"/>
        <v>233</v>
      </c>
      <c r="T6" s="122">
        <f t="shared" si="0"/>
        <v>14</v>
      </c>
      <c r="U6" s="122">
        <f t="shared" si="1"/>
        <v>20</v>
      </c>
      <c r="V6" s="122">
        <f t="shared" si="2"/>
        <v>20</v>
      </c>
      <c r="W6" s="122">
        <f t="shared" si="3"/>
        <v>34</v>
      </c>
      <c r="X6" s="122">
        <f t="shared" si="11"/>
        <v>4</v>
      </c>
      <c r="Y6" s="122">
        <f t="shared" si="12"/>
        <v>20</v>
      </c>
      <c r="Z6" s="122">
        <f t="shared" si="13"/>
        <v>32</v>
      </c>
      <c r="AA6" s="122">
        <f t="shared" si="14"/>
        <v>10</v>
      </c>
      <c r="AB6" s="122">
        <f t="shared" si="15"/>
        <v>28</v>
      </c>
      <c r="AC6" s="122">
        <f t="shared" si="16"/>
        <v>16</v>
      </c>
      <c r="AD6" s="122">
        <f t="shared" si="5"/>
        <v>0</v>
      </c>
      <c r="AE6" s="122">
        <f t="shared" si="6"/>
        <v>14</v>
      </c>
      <c r="AF6" s="123" t="str">
        <f t="shared" si="17"/>
        <v>OK</v>
      </c>
      <c r="AG6" s="55"/>
    </row>
    <row r="7" spans="1:33" ht="19.5">
      <c r="A7" s="18" t="s">
        <v>8</v>
      </c>
      <c r="B7" s="31" t="s">
        <v>117</v>
      </c>
      <c r="C7" s="25">
        <v>12</v>
      </c>
      <c r="D7" s="50">
        <v>16</v>
      </c>
      <c r="E7" s="51">
        <v>15</v>
      </c>
      <c r="F7" s="54">
        <f>'Bonus - "V"'!K14</f>
        <v>12</v>
      </c>
      <c r="G7" s="44">
        <v>36</v>
      </c>
      <c r="H7" s="39">
        <v>13</v>
      </c>
      <c r="I7" s="26"/>
      <c r="J7" s="33">
        <v>36</v>
      </c>
      <c r="K7" s="26"/>
      <c r="L7" s="33"/>
      <c r="M7" s="26">
        <v>13</v>
      </c>
      <c r="N7" s="33">
        <v>30</v>
      </c>
      <c r="O7" s="39">
        <v>15</v>
      </c>
      <c r="P7" s="118">
        <f t="shared" si="7"/>
        <v>198</v>
      </c>
      <c r="Q7" s="119">
        <f t="shared" si="8"/>
        <v>198</v>
      </c>
      <c r="R7" s="120">
        <f t="shared" si="9"/>
        <v>9</v>
      </c>
      <c r="S7" s="121">
        <f t="shared" si="10"/>
        <v>198</v>
      </c>
      <c r="T7" s="122">
        <f t="shared" si="0"/>
        <v>12</v>
      </c>
      <c r="U7" s="122">
        <f t="shared" si="1"/>
        <v>16</v>
      </c>
      <c r="V7" s="122">
        <f t="shared" si="2"/>
        <v>15</v>
      </c>
      <c r="W7" s="122">
        <f t="shared" si="3"/>
        <v>36</v>
      </c>
      <c r="X7" s="122">
        <f t="shared" si="11"/>
        <v>13</v>
      </c>
      <c r="Y7" s="122">
        <f t="shared" si="12"/>
        <v>0</v>
      </c>
      <c r="Z7" s="122">
        <f t="shared" si="13"/>
        <v>36</v>
      </c>
      <c r="AA7" s="122">
        <f t="shared" si="14"/>
        <v>0</v>
      </c>
      <c r="AB7" s="122">
        <f t="shared" si="15"/>
        <v>0</v>
      </c>
      <c r="AC7" s="122">
        <f t="shared" si="16"/>
        <v>13</v>
      </c>
      <c r="AD7" s="122">
        <f t="shared" si="5"/>
        <v>30</v>
      </c>
      <c r="AE7" s="122">
        <f t="shared" si="6"/>
        <v>15</v>
      </c>
      <c r="AF7" s="123" t="str">
        <f t="shared" si="17"/>
        <v>OK</v>
      </c>
      <c r="AG7" s="55"/>
    </row>
    <row r="8" spans="1:33" ht="19.5">
      <c r="A8" s="18" t="s">
        <v>9</v>
      </c>
      <c r="B8" s="31" t="s">
        <v>73</v>
      </c>
      <c r="C8" s="25">
        <v>6</v>
      </c>
      <c r="D8" s="50">
        <v>13</v>
      </c>
      <c r="E8" s="51">
        <v>14</v>
      </c>
      <c r="F8" s="54">
        <f>'Bonus - "V"'!K16</f>
        <v>9</v>
      </c>
      <c r="G8" s="44">
        <v>28</v>
      </c>
      <c r="H8" s="39"/>
      <c r="I8" s="26">
        <v>15</v>
      </c>
      <c r="J8" s="33">
        <v>30</v>
      </c>
      <c r="K8" s="26"/>
      <c r="L8" s="33">
        <v>22</v>
      </c>
      <c r="M8" s="26"/>
      <c r="N8" s="33">
        <v>28</v>
      </c>
      <c r="O8" s="39">
        <v>12</v>
      </c>
      <c r="P8" s="118">
        <f t="shared" si="7"/>
        <v>177</v>
      </c>
      <c r="Q8" s="119">
        <f t="shared" si="8"/>
        <v>177</v>
      </c>
      <c r="R8" s="120">
        <f t="shared" si="9"/>
        <v>9</v>
      </c>
      <c r="S8" s="121">
        <f t="shared" si="10"/>
        <v>177</v>
      </c>
      <c r="T8" s="122">
        <f t="shared" si="0"/>
        <v>6</v>
      </c>
      <c r="U8" s="122">
        <f t="shared" si="1"/>
        <v>13</v>
      </c>
      <c r="V8" s="122">
        <f t="shared" si="2"/>
        <v>14</v>
      </c>
      <c r="W8" s="122">
        <f t="shared" si="3"/>
        <v>28</v>
      </c>
      <c r="X8" s="122">
        <f t="shared" si="11"/>
        <v>0</v>
      </c>
      <c r="Y8" s="122">
        <f t="shared" si="12"/>
        <v>15</v>
      </c>
      <c r="Z8" s="122">
        <f t="shared" si="13"/>
        <v>30</v>
      </c>
      <c r="AA8" s="122">
        <f t="shared" si="14"/>
        <v>0</v>
      </c>
      <c r="AB8" s="122">
        <f t="shared" si="15"/>
        <v>22</v>
      </c>
      <c r="AC8" s="122">
        <f t="shared" si="16"/>
        <v>0</v>
      </c>
      <c r="AD8" s="122">
        <f t="shared" si="5"/>
        <v>28</v>
      </c>
      <c r="AE8" s="122">
        <f t="shared" si="6"/>
        <v>12</v>
      </c>
      <c r="AF8" s="123" t="str">
        <f t="shared" si="17"/>
        <v>OK</v>
      </c>
      <c r="AG8" s="55"/>
    </row>
    <row r="9" spans="1:33" ht="19.5">
      <c r="A9" s="18" t="s">
        <v>10</v>
      </c>
      <c r="B9" s="31" t="s">
        <v>123</v>
      </c>
      <c r="C9" s="25"/>
      <c r="D9" s="50"/>
      <c r="E9" s="51"/>
      <c r="F9" s="54"/>
      <c r="G9" s="44"/>
      <c r="H9" s="39">
        <v>2</v>
      </c>
      <c r="I9" s="26">
        <v>18</v>
      </c>
      <c r="J9" s="33">
        <v>34</v>
      </c>
      <c r="K9" s="26">
        <v>9</v>
      </c>
      <c r="L9" s="33">
        <v>34</v>
      </c>
      <c r="M9" s="26">
        <v>18</v>
      </c>
      <c r="N9" s="33">
        <v>36</v>
      </c>
      <c r="O9" s="39">
        <v>18</v>
      </c>
      <c r="P9" s="118">
        <f t="shared" si="7"/>
        <v>169</v>
      </c>
      <c r="Q9" s="119">
        <f t="shared" si="8"/>
        <v>169</v>
      </c>
      <c r="R9" s="120">
        <f t="shared" si="9"/>
        <v>8</v>
      </c>
      <c r="S9" s="121">
        <f t="shared" si="10"/>
        <v>169</v>
      </c>
      <c r="T9" s="122">
        <f t="shared" si="0"/>
        <v>0</v>
      </c>
      <c r="U9" s="122">
        <f t="shared" si="1"/>
        <v>0</v>
      </c>
      <c r="V9" s="122">
        <f t="shared" si="2"/>
        <v>0</v>
      </c>
      <c r="W9" s="122">
        <f t="shared" si="3"/>
        <v>0</v>
      </c>
      <c r="X9" s="122">
        <f t="shared" si="11"/>
        <v>2</v>
      </c>
      <c r="Y9" s="122">
        <f t="shared" si="12"/>
        <v>18</v>
      </c>
      <c r="Z9" s="122">
        <f t="shared" si="13"/>
        <v>34</v>
      </c>
      <c r="AA9" s="122">
        <f t="shared" si="14"/>
        <v>9</v>
      </c>
      <c r="AB9" s="122">
        <f t="shared" si="15"/>
        <v>34</v>
      </c>
      <c r="AC9" s="122">
        <f t="shared" si="16"/>
        <v>18</v>
      </c>
      <c r="AD9" s="122">
        <f t="shared" si="5"/>
        <v>36</v>
      </c>
      <c r="AE9" s="122">
        <f t="shared" si="6"/>
        <v>18</v>
      </c>
      <c r="AF9" s="123" t="str">
        <f t="shared" si="17"/>
        <v>OK</v>
      </c>
      <c r="AG9" s="55"/>
    </row>
    <row r="10" spans="1:33" ht="19.5">
      <c r="A10" s="18" t="s">
        <v>11</v>
      </c>
      <c r="B10" s="31" t="s">
        <v>92</v>
      </c>
      <c r="C10" s="25"/>
      <c r="D10" s="50"/>
      <c r="E10" s="51"/>
      <c r="F10" s="54"/>
      <c r="G10" s="44"/>
      <c r="H10" s="39">
        <v>17</v>
      </c>
      <c r="I10" s="26"/>
      <c r="J10" s="33"/>
      <c r="K10" s="26">
        <v>17</v>
      </c>
      <c r="L10" s="33">
        <v>40</v>
      </c>
      <c r="M10" s="26"/>
      <c r="N10" s="33"/>
      <c r="O10" s="39">
        <v>20</v>
      </c>
      <c r="P10" s="118">
        <f t="shared" si="7"/>
        <v>94</v>
      </c>
      <c r="Q10" s="119">
        <f t="shared" si="8"/>
        <v>94</v>
      </c>
      <c r="R10" s="120">
        <f t="shared" si="9"/>
        <v>4</v>
      </c>
      <c r="S10" s="121">
        <f t="shared" si="10"/>
        <v>94</v>
      </c>
      <c r="T10" s="122">
        <f t="shared" si="0"/>
        <v>0</v>
      </c>
      <c r="U10" s="122">
        <f t="shared" si="1"/>
        <v>0</v>
      </c>
      <c r="V10" s="122">
        <f t="shared" si="2"/>
        <v>0</v>
      </c>
      <c r="W10" s="122">
        <f t="shared" si="3"/>
        <v>0</v>
      </c>
      <c r="X10" s="122">
        <f t="shared" si="11"/>
        <v>17</v>
      </c>
      <c r="Y10" s="122">
        <f t="shared" si="12"/>
        <v>0</v>
      </c>
      <c r="Z10" s="122">
        <f t="shared" si="13"/>
        <v>0</v>
      </c>
      <c r="AA10" s="122">
        <f t="shared" si="14"/>
        <v>17</v>
      </c>
      <c r="AB10" s="122">
        <f t="shared" si="15"/>
        <v>40</v>
      </c>
      <c r="AC10" s="122">
        <f t="shared" si="16"/>
        <v>0</v>
      </c>
      <c r="AD10" s="122">
        <f t="shared" si="5"/>
        <v>0</v>
      </c>
      <c r="AE10" s="122">
        <f t="shared" si="6"/>
        <v>20</v>
      </c>
      <c r="AF10" s="123" t="str">
        <f t="shared" si="17"/>
        <v>OK</v>
      </c>
      <c r="AG10" s="55"/>
    </row>
    <row r="11" spans="1:33" ht="19.5">
      <c r="A11" s="18" t="s">
        <v>12</v>
      </c>
      <c r="B11" s="31" t="s">
        <v>74</v>
      </c>
      <c r="C11" s="25"/>
      <c r="D11" s="50">
        <v>14</v>
      </c>
      <c r="E11" s="51">
        <v>16</v>
      </c>
      <c r="F11" s="54">
        <f>'Bonus - "V"'!K15</f>
        <v>10</v>
      </c>
      <c r="G11" s="44">
        <v>22</v>
      </c>
      <c r="H11" s="39"/>
      <c r="I11" s="26"/>
      <c r="J11" s="33"/>
      <c r="K11" s="26"/>
      <c r="L11" s="33">
        <v>20</v>
      </c>
      <c r="M11" s="26"/>
      <c r="N11" s="33"/>
      <c r="O11" s="39"/>
      <c r="P11" s="118">
        <f t="shared" si="7"/>
        <v>82</v>
      </c>
      <c r="Q11" s="119">
        <f t="shared" si="8"/>
        <v>82</v>
      </c>
      <c r="R11" s="120">
        <f t="shared" si="9"/>
        <v>4</v>
      </c>
      <c r="S11" s="121">
        <f t="shared" si="10"/>
        <v>82</v>
      </c>
      <c r="T11" s="122">
        <f t="shared" si="0"/>
        <v>0</v>
      </c>
      <c r="U11" s="122">
        <f t="shared" si="1"/>
        <v>14</v>
      </c>
      <c r="V11" s="122">
        <f t="shared" si="2"/>
        <v>16</v>
      </c>
      <c r="W11" s="122">
        <f t="shared" si="3"/>
        <v>22</v>
      </c>
      <c r="X11" s="122">
        <f t="shared" si="11"/>
        <v>0</v>
      </c>
      <c r="Y11" s="122">
        <f t="shared" si="12"/>
        <v>0</v>
      </c>
      <c r="Z11" s="122">
        <f t="shared" si="13"/>
        <v>0</v>
      </c>
      <c r="AA11" s="122">
        <f t="shared" si="14"/>
        <v>0</v>
      </c>
      <c r="AB11" s="122">
        <f t="shared" si="15"/>
        <v>20</v>
      </c>
      <c r="AC11" s="122">
        <f t="shared" si="16"/>
        <v>0</v>
      </c>
      <c r="AD11" s="122">
        <f t="shared" si="5"/>
        <v>0</v>
      </c>
      <c r="AE11" s="122">
        <f t="shared" si="6"/>
        <v>0</v>
      </c>
      <c r="AF11" s="123" t="str">
        <f t="shared" si="17"/>
        <v>OK</v>
      </c>
      <c r="AG11" s="55"/>
    </row>
    <row r="12" spans="1:32" ht="19.5">
      <c r="A12" s="18" t="s">
        <v>13</v>
      </c>
      <c r="B12" s="31" t="s">
        <v>269</v>
      </c>
      <c r="C12" s="25">
        <v>5</v>
      </c>
      <c r="D12" s="50">
        <v>12</v>
      </c>
      <c r="E12" s="51"/>
      <c r="F12" s="54"/>
      <c r="G12" s="44">
        <v>20</v>
      </c>
      <c r="H12" s="39"/>
      <c r="I12" s="26">
        <v>12</v>
      </c>
      <c r="J12" s="33"/>
      <c r="K12" s="26"/>
      <c r="L12" s="33"/>
      <c r="M12" s="26">
        <v>8</v>
      </c>
      <c r="N12" s="33"/>
      <c r="O12" s="39">
        <v>7</v>
      </c>
      <c r="P12" s="118">
        <f t="shared" si="7"/>
        <v>64</v>
      </c>
      <c r="Q12" s="119">
        <f t="shared" si="8"/>
        <v>64</v>
      </c>
      <c r="R12" s="120">
        <f t="shared" si="9"/>
        <v>6</v>
      </c>
      <c r="S12" s="121">
        <f t="shared" si="10"/>
        <v>64</v>
      </c>
      <c r="T12" s="122">
        <f t="shared" si="0"/>
        <v>5</v>
      </c>
      <c r="U12" s="122">
        <f t="shared" si="1"/>
        <v>12</v>
      </c>
      <c r="V12" s="122">
        <f t="shared" si="2"/>
        <v>0</v>
      </c>
      <c r="W12" s="122">
        <f t="shared" si="3"/>
        <v>20</v>
      </c>
      <c r="X12" s="122">
        <f t="shared" si="11"/>
        <v>0</v>
      </c>
      <c r="Y12" s="122">
        <f t="shared" si="12"/>
        <v>12</v>
      </c>
      <c r="Z12" s="122">
        <f t="shared" si="13"/>
        <v>0</v>
      </c>
      <c r="AA12" s="122">
        <f t="shared" si="14"/>
        <v>0</v>
      </c>
      <c r="AB12" s="122">
        <f t="shared" si="15"/>
        <v>0</v>
      </c>
      <c r="AC12" s="122">
        <f t="shared" si="16"/>
        <v>8</v>
      </c>
      <c r="AD12" s="122">
        <f t="shared" si="5"/>
        <v>0</v>
      </c>
      <c r="AE12" s="122">
        <f t="shared" si="6"/>
        <v>7</v>
      </c>
      <c r="AF12" s="123" t="str">
        <f t="shared" si="17"/>
        <v>OK</v>
      </c>
    </row>
    <row r="13" spans="1:32" ht="19.5">
      <c r="A13" s="18" t="s">
        <v>14</v>
      </c>
      <c r="B13" s="31" t="s">
        <v>41</v>
      </c>
      <c r="C13" s="25"/>
      <c r="D13" s="50"/>
      <c r="E13" s="51"/>
      <c r="F13" s="54"/>
      <c r="G13" s="44"/>
      <c r="H13" s="39"/>
      <c r="I13" s="26">
        <v>8</v>
      </c>
      <c r="J13" s="33"/>
      <c r="K13" s="26"/>
      <c r="L13" s="33">
        <v>18</v>
      </c>
      <c r="M13" s="26">
        <v>5</v>
      </c>
      <c r="N13" s="33">
        <v>24</v>
      </c>
      <c r="O13" s="39">
        <v>8</v>
      </c>
      <c r="P13" s="118">
        <f t="shared" si="7"/>
        <v>63</v>
      </c>
      <c r="Q13" s="119">
        <f t="shared" si="8"/>
        <v>63</v>
      </c>
      <c r="R13" s="120">
        <f t="shared" si="9"/>
        <v>5</v>
      </c>
      <c r="S13" s="121">
        <f t="shared" si="10"/>
        <v>63</v>
      </c>
      <c r="T13" s="122">
        <f t="shared" si="0"/>
        <v>0</v>
      </c>
      <c r="U13" s="122">
        <f t="shared" si="1"/>
        <v>0</v>
      </c>
      <c r="V13" s="122">
        <f t="shared" si="2"/>
        <v>0</v>
      </c>
      <c r="W13" s="122">
        <f t="shared" si="3"/>
        <v>0</v>
      </c>
      <c r="X13" s="122">
        <f t="shared" si="11"/>
        <v>0</v>
      </c>
      <c r="Y13" s="122">
        <f t="shared" si="12"/>
        <v>8</v>
      </c>
      <c r="Z13" s="122">
        <f t="shared" si="13"/>
        <v>0</v>
      </c>
      <c r="AA13" s="122">
        <f t="shared" si="14"/>
        <v>0</v>
      </c>
      <c r="AB13" s="122">
        <f t="shared" si="15"/>
        <v>18</v>
      </c>
      <c r="AC13" s="122">
        <f t="shared" si="16"/>
        <v>5</v>
      </c>
      <c r="AD13" s="122">
        <f t="shared" si="5"/>
        <v>24</v>
      </c>
      <c r="AE13" s="122">
        <f t="shared" si="6"/>
        <v>8</v>
      </c>
      <c r="AF13" s="123" t="str">
        <f t="shared" si="17"/>
        <v>OK</v>
      </c>
    </row>
    <row r="14" spans="1:32" ht="19.5">
      <c r="A14" s="18" t="s">
        <v>15</v>
      </c>
      <c r="B14" s="31" t="s">
        <v>138</v>
      </c>
      <c r="C14" s="25">
        <v>9</v>
      </c>
      <c r="D14" s="50"/>
      <c r="E14" s="51"/>
      <c r="F14" s="54"/>
      <c r="G14" s="44"/>
      <c r="H14" s="39"/>
      <c r="I14" s="26">
        <v>14</v>
      </c>
      <c r="J14" s="33">
        <v>26</v>
      </c>
      <c r="K14" s="26"/>
      <c r="L14" s="33"/>
      <c r="M14" s="26">
        <v>10</v>
      </c>
      <c r="N14" s="33"/>
      <c r="O14" s="39"/>
      <c r="P14" s="118">
        <f t="shared" si="7"/>
        <v>59</v>
      </c>
      <c r="Q14" s="119">
        <f t="shared" si="8"/>
        <v>59</v>
      </c>
      <c r="R14" s="120">
        <f t="shared" si="9"/>
        <v>4</v>
      </c>
      <c r="S14" s="121">
        <f t="shared" si="10"/>
        <v>59</v>
      </c>
      <c r="T14" s="122">
        <f t="shared" si="0"/>
        <v>9</v>
      </c>
      <c r="U14" s="122">
        <f t="shared" si="1"/>
        <v>0</v>
      </c>
      <c r="V14" s="122">
        <f t="shared" si="2"/>
        <v>0</v>
      </c>
      <c r="W14" s="122">
        <f t="shared" si="3"/>
        <v>0</v>
      </c>
      <c r="X14" s="122">
        <f t="shared" si="11"/>
        <v>0</v>
      </c>
      <c r="Y14" s="122">
        <f t="shared" si="12"/>
        <v>14</v>
      </c>
      <c r="Z14" s="122">
        <f t="shared" si="13"/>
        <v>26</v>
      </c>
      <c r="AA14" s="122">
        <f t="shared" si="14"/>
        <v>0</v>
      </c>
      <c r="AB14" s="122">
        <f t="shared" si="15"/>
        <v>0</v>
      </c>
      <c r="AC14" s="122">
        <f t="shared" si="16"/>
        <v>10</v>
      </c>
      <c r="AD14" s="122">
        <f t="shared" si="5"/>
        <v>0</v>
      </c>
      <c r="AE14" s="122">
        <f t="shared" si="6"/>
        <v>0</v>
      </c>
      <c r="AF14" s="123" t="str">
        <f t="shared" si="17"/>
        <v>OK</v>
      </c>
    </row>
    <row r="15" spans="1:32" ht="19.5">
      <c r="A15" s="18" t="s">
        <v>16</v>
      </c>
      <c r="B15" s="31" t="s">
        <v>346</v>
      </c>
      <c r="C15" s="25">
        <v>15</v>
      </c>
      <c r="D15" s="50"/>
      <c r="E15" s="51"/>
      <c r="F15" s="54"/>
      <c r="G15" s="44"/>
      <c r="H15" s="39">
        <v>5</v>
      </c>
      <c r="I15" s="26"/>
      <c r="J15" s="33"/>
      <c r="K15" s="26">
        <v>15</v>
      </c>
      <c r="L15" s="33"/>
      <c r="M15" s="26">
        <v>20</v>
      </c>
      <c r="N15" s="33"/>
      <c r="O15" s="39"/>
      <c r="P15" s="118">
        <f t="shared" si="7"/>
        <v>55</v>
      </c>
      <c r="Q15" s="119">
        <f t="shared" si="8"/>
        <v>55</v>
      </c>
      <c r="R15" s="120">
        <f t="shared" si="9"/>
        <v>4</v>
      </c>
      <c r="S15" s="121">
        <f t="shared" si="10"/>
        <v>55</v>
      </c>
      <c r="T15" s="122">
        <f t="shared" si="0"/>
        <v>15</v>
      </c>
      <c r="U15" s="122">
        <f t="shared" si="1"/>
        <v>0</v>
      </c>
      <c r="V15" s="122">
        <f t="shared" si="2"/>
        <v>0</v>
      </c>
      <c r="W15" s="122">
        <f t="shared" si="3"/>
        <v>0</v>
      </c>
      <c r="X15" s="122">
        <f t="shared" si="11"/>
        <v>5</v>
      </c>
      <c r="Y15" s="122">
        <f t="shared" si="12"/>
        <v>0</v>
      </c>
      <c r="Z15" s="122">
        <f t="shared" si="13"/>
        <v>0</v>
      </c>
      <c r="AA15" s="122">
        <f t="shared" si="14"/>
        <v>15</v>
      </c>
      <c r="AB15" s="122">
        <f t="shared" si="15"/>
        <v>0</v>
      </c>
      <c r="AC15" s="122">
        <f t="shared" si="16"/>
        <v>20</v>
      </c>
      <c r="AD15" s="122">
        <f t="shared" si="5"/>
        <v>0</v>
      </c>
      <c r="AE15" s="122">
        <f t="shared" si="6"/>
        <v>0</v>
      </c>
      <c r="AF15" s="123" t="str">
        <f t="shared" si="17"/>
        <v>OK</v>
      </c>
    </row>
    <row r="16" spans="1:32" ht="19.5">
      <c r="A16" s="18" t="s">
        <v>17</v>
      </c>
      <c r="B16" s="31" t="s">
        <v>88</v>
      </c>
      <c r="C16" s="26">
        <v>7</v>
      </c>
      <c r="D16" s="50"/>
      <c r="E16" s="51"/>
      <c r="F16" s="54"/>
      <c r="G16" s="44">
        <v>24</v>
      </c>
      <c r="H16" s="39"/>
      <c r="I16" s="26"/>
      <c r="J16" s="33"/>
      <c r="K16" s="26"/>
      <c r="L16" s="33"/>
      <c r="M16" s="26">
        <v>3</v>
      </c>
      <c r="N16" s="33"/>
      <c r="O16" s="39">
        <v>10</v>
      </c>
      <c r="P16" s="118">
        <f t="shared" si="7"/>
        <v>44</v>
      </c>
      <c r="Q16" s="119">
        <f t="shared" si="8"/>
        <v>44</v>
      </c>
      <c r="R16" s="120">
        <f t="shared" si="9"/>
        <v>4</v>
      </c>
      <c r="S16" s="121">
        <f t="shared" si="10"/>
        <v>44</v>
      </c>
      <c r="T16" s="122">
        <f t="shared" si="0"/>
        <v>7</v>
      </c>
      <c r="U16" s="122">
        <f t="shared" si="1"/>
        <v>0</v>
      </c>
      <c r="V16" s="122">
        <f t="shared" si="2"/>
        <v>0</v>
      </c>
      <c r="W16" s="122">
        <f t="shared" si="3"/>
        <v>24</v>
      </c>
      <c r="X16" s="122">
        <f t="shared" si="11"/>
        <v>0</v>
      </c>
      <c r="Y16" s="122">
        <f t="shared" si="12"/>
        <v>0</v>
      </c>
      <c r="Z16" s="122">
        <f t="shared" si="13"/>
        <v>0</v>
      </c>
      <c r="AA16" s="122">
        <f t="shared" si="14"/>
        <v>0</v>
      </c>
      <c r="AB16" s="122">
        <f t="shared" si="15"/>
        <v>0</v>
      </c>
      <c r="AC16" s="122">
        <f t="shared" si="16"/>
        <v>3</v>
      </c>
      <c r="AD16" s="122">
        <f t="shared" si="5"/>
        <v>0</v>
      </c>
      <c r="AE16" s="122">
        <f t="shared" si="6"/>
        <v>10</v>
      </c>
      <c r="AF16" s="123" t="str">
        <f t="shared" si="17"/>
        <v>OK</v>
      </c>
    </row>
    <row r="17" spans="1:32" ht="19.5">
      <c r="A17" s="18" t="s">
        <v>18</v>
      </c>
      <c r="B17" s="31" t="s">
        <v>77</v>
      </c>
      <c r="C17" s="26">
        <v>11</v>
      </c>
      <c r="D17" s="50">
        <v>15</v>
      </c>
      <c r="E17" s="51"/>
      <c r="F17" s="54"/>
      <c r="G17" s="44"/>
      <c r="H17" s="39"/>
      <c r="I17" s="26"/>
      <c r="J17" s="33"/>
      <c r="K17" s="26">
        <v>5</v>
      </c>
      <c r="L17" s="33"/>
      <c r="M17" s="26"/>
      <c r="N17" s="33"/>
      <c r="O17" s="39">
        <v>9</v>
      </c>
      <c r="P17" s="118">
        <f t="shared" si="7"/>
        <v>40</v>
      </c>
      <c r="Q17" s="119">
        <f t="shared" si="8"/>
        <v>40</v>
      </c>
      <c r="R17" s="120">
        <f t="shared" si="9"/>
        <v>4</v>
      </c>
      <c r="S17" s="121">
        <f t="shared" si="10"/>
        <v>40</v>
      </c>
      <c r="T17" s="122">
        <f t="shared" si="0"/>
        <v>11</v>
      </c>
      <c r="U17" s="122">
        <f t="shared" si="1"/>
        <v>15</v>
      </c>
      <c r="V17" s="122">
        <f t="shared" si="2"/>
        <v>0</v>
      </c>
      <c r="W17" s="122">
        <f t="shared" si="3"/>
        <v>0</v>
      </c>
      <c r="X17" s="122">
        <f t="shared" si="11"/>
        <v>0</v>
      </c>
      <c r="Y17" s="122">
        <f t="shared" si="12"/>
        <v>0</v>
      </c>
      <c r="Z17" s="122">
        <f t="shared" si="13"/>
        <v>0</v>
      </c>
      <c r="AA17" s="122">
        <f t="shared" si="14"/>
        <v>5</v>
      </c>
      <c r="AB17" s="122">
        <f t="shared" si="15"/>
        <v>0</v>
      </c>
      <c r="AC17" s="122">
        <f t="shared" si="16"/>
        <v>0</v>
      </c>
      <c r="AD17" s="122">
        <f t="shared" si="5"/>
        <v>0</v>
      </c>
      <c r="AE17" s="122">
        <f t="shared" si="6"/>
        <v>9</v>
      </c>
      <c r="AF17" s="123" t="str">
        <f t="shared" si="17"/>
        <v>OK</v>
      </c>
    </row>
    <row r="18" spans="1:33" ht="19.5">
      <c r="A18" s="18" t="s">
        <v>19</v>
      </c>
      <c r="B18" s="31" t="s">
        <v>115</v>
      </c>
      <c r="C18" s="25">
        <v>25</v>
      </c>
      <c r="D18" s="50"/>
      <c r="E18" s="51"/>
      <c r="F18" s="54"/>
      <c r="G18" s="44"/>
      <c r="H18" s="39"/>
      <c r="I18" s="26"/>
      <c r="J18" s="33"/>
      <c r="K18" s="26"/>
      <c r="L18" s="33"/>
      <c r="M18" s="26"/>
      <c r="N18" s="33">
        <v>50</v>
      </c>
      <c r="O18" s="39"/>
      <c r="P18" s="118">
        <f t="shared" si="7"/>
        <v>75</v>
      </c>
      <c r="Q18" s="119" t="str">
        <f t="shared" si="8"/>
        <v>DQ</v>
      </c>
      <c r="R18" s="120">
        <f t="shared" si="9"/>
        <v>2</v>
      </c>
      <c r="S18" s="121">
        <f t="shared" si="10"/>
        <v>75</v>
      </c>
      <c r="T18" s="122">
        <f t="shared" si="0"/>
        <v>25</v>
      </c>
      <c r="U18" s="122">
        <f t="shared" si="1"/>
        <v>0</v>
      </c>
      <c r="V18" s="122">
        <f t="shared" si="2"/>
        <v>0</v>
      </c>
      <c r="W18" s="122">
        <f t="shared" si="3"/>
        <v>0</v>
      </c>
      <c r="X18" s="122">
        <f t="shared" si="11"/>
        <v>0</v>
      </c>
      <c r="Y18" s="122">
        <f t="shared" si="12"/>
        <v>0</v>
      </c>
      <c r="Z18" s="122">
        <f t="shared" si="13"/>
        <v>0</v>
      </c>
      <c r="AA18" s="122">
        <f t="shared" si="14"/>
        <v>0</v>
      </c>
      <c r="AB18" s="122">
        <f t="shared" si="15"/>
        <v>0</v>
      </c>
      <c r="AC18" s="122">
        <f t="shared" si="16"/>
        <v>0</v>
      </c>
      <c r="AD18" s="122">
        <f t="shared" si="5"/>
        <v>50</v>
      </c>
      <c r="AE18" s="122">
        <f t="shared" si="6"/>
        <v>0</v>
      </c>
      <c r="AF18" s="123" t="str">
        <f t="shared" si="17"/>
        <v>nesplňuje min. počet 4závodů</v>
      </c>
      <c r="AG18" s="55"/>
    </row>
    <row r="19" spans="1:32" ht="19.5">
      <c r="A19" s="18" t="s">
        <v>20</v>
      </c>
      <c r="B19" s="31" t="s">
        <v>402</v>
      </c>
      <c r="C19" s="26"/>
      <c r="D19" s="50"/>
      <c r="E19" s="51"/>
      <c r="F19" s="54"/>
      <c r="G19" s="44"/>
      <c r="H19" s="39"/>
      <c r="I19" s="26"/>
      <c r="J19" s="33"/>
      <c r="K19" s="26"/>
      <c r="L19" s="33">
        <v>24</v>
      </c>
      <c r="M19" s="26">
        <v>12</v>
      </c>
      <c r="N19" s="33">
        <v>32</v>
      </c>
      <c r="O19" s="39"/>
      <c r="P19" s="118">
        <f t="shared" si="7"/>
        <v>68</v>
      </c>
      <c r="Q19" s="119" t="str">
        <f t="shared" si="8"/>
        <v>DQ</v>
      </c>
      <c r="R19" s="120">
        <f t="shared" si="9"/>
        <v>3</v>
      </c>
      <c r="S19" s="121">
        <f t="shared" si="10"/>
        <v>68</v>
      </c>
      <c r="T19" s="122">
        <f t="shared" si="0"/>
        <v>0</v>
      </c>
      <c r="U19" s="122">
        <f t="shared" si="1"/>
        <v>0</v>
      </c>
      <c r="V19" s="122">
        <f t="shared" si="2"/>
        <v>0</v>
      </c>
      <c r="W19" s="122">
        <f t="shared" si="3"/>
        <v>0</v>
      </c>
      <c r="X19" s="122">
        <f t="shared" si="11"/>
        <v>0</v>
      </c>
      <c r="Y19" s="122">
        <f t="shared" si="12"/>
        <v>0</v>
      </c>
      <c r="Z19" s="122">
        <f t="shared" si="13"/>
        <v>0</v>
      </c>
      <c r="AA19" s="122">
        <f t="shared" si="14"/>
        <v>0</v>
      </c>
      <c r="AB19" s="122">
        <f t="shared" si="15"/>
        <v>24</v>
      </c>
      <c r="AC19" s="122">
        <f t="shared" si="16"/>
        <v>12</v>
      </c>
      <c r="AD19" s="122">
        <f t="shared" si="5"/>
        <v>32</v>
      </c>
      <c r="AE19" s="122">
        <f t="shared" si="6"/>
        <v>0</v>
      </c>
      <c r="AF19" s="123" t="str">
        <f t="shared" si="17"/>
        <v>nesplňuje min. počet 4závodů</v>
      </c>
    </row>
    <row r="20" spans="1:32" ht="19.5">
      <c r="A20" s="18" t="s">
        <v>21</v>
      </c>
      <c r="B20" s="31" t="s">
        <v>67</v>
      </c>
      <c r="C20" s="25"/>
      <c r="D20" s="50"/>
      <c r="E20" s="51"/>
      <c r="F20" s="54"/>
      <c r="G20" s="44"/>
      <c r="H20" s="39">
        <v>16</v>
      </c>
      <c r="I20" s="26"/>
      <c r="J20" s="29"/>
      <c r="K20" s="25"/>
      <c r="L20" s="33">
        <v>30</v>
      </c>
      <c r="M20" s="26">
        <v>15</v>
      </c>
      <c r="N20" s="29"/>
      <c r="O20" s="34"/>
      <c r="P20" s="118">
        <f t="shared" si="7"/>
        <v>61</v>
      </c>
      <c r="Q20" s="119" t="str">
        <f t="shared" si="8"/>
        <v>DQ</v>
      </c>
      <c r="R20" s="120">
        <f t="shared" si="9"/>
        <v>3</v>
      </c>
      <c r="S20" s="121">
        <f t="shared" si="10"/>
        <v>61</v>
      </c>
      <c r="T20" s="122">
        <f t="shared" si="0"/>
        <v>0</v>
      </c>
      <c r="U20" s="122">
        <f t="shared" si="1"/>
        <v>0</v>
      </c>
      <c r="V20" s="122">
        <f t="shared" si="2"/>
        <v>0</v>
      </c>
      <c r="W20" s="122">
        <f t="shared" si="3"/>
        <v>0</v>
      </c>
      <c r="X20" s="122">
        <f t="shared" si="11"/>
        <v>16</v>
      </c>
      <c r="Y20" s="122">
        <f t="shared" si="12"/>
        <v>0</v>
      </c>
      <c r="Z20" s="122">
        <f t="shared" si="13"/>
        <v>0</v>
      </c>
      <c r="AA20" s="122">
        <f t="shared" si="14"/>
        <v>0</v>
      </c>
      <c r="AB20" s="122">
        <f t="shared" si="15"/>
        <v>30</v>
      </c>
      <c r="AC20" s="122">
        <f t="shared" si="16"/>
        <v>15</v>
      </c>
      <c r="AD20" s="122">
        <f t="shared" si="5"/>
        <v>0</v>
      </c>
      <c r="AE20" s="122">
        <f t="shared" si="6"/>
        <v>0</v>
      </c>
      <c r="AF20" s="123" t="str">
        <f t="shared" si="17"/>
        <v>nesplňuje min. počet 4závodů</v>
      </c>
    </row>
    <row r="21" spans="1:32" ht="19.5">
      <c r="A21" s="18" t="s">
        <v>22</v>
      </c>
      <c r="B21" s="31" t="s">
        <v>119</v>
      </c>
      <c r="C21" s="26"/>
      <c r="D21" s="50"/>
      <c r="E21" s="51"/>
      <c r="F21" s="54"/>
      <c r="G21" s="44">
        <v>26</v>
      </c>
      <c r="H21" s="39"/>
      <c r="I21" s="26"/>
      <c r="J21" s="33">
        <v>28</v>
      </c>
      <c r="K21" s="26"/>
      <c r="L21" s="33"/>
      <c r="M21" s="26"/>
      <c r="N21" s="33"/>
      <c r="O21" s="39"/>
      <c r="P21" s="118">
        <f t="shared" si="7"/>
        <v>54</v>
      </c>
      <c r="Q21" s="119" t="str">
        <f t="shared" si="8"/>
        <v>DQ</v>
      </c>
      <c r="R21" s="120">
        <f t="shared" si="9"/>
        <v>2</v>
      </c>
      <c r="S21" s="121">
        <f t="shared" si="10"/>
        <v>54</v>
      </c>
      <c r="T21" s="122">
        <f t="shared" si="0"/>
        <v>0</v>
      </c>
      <c r="U21" s="122">
        <f t="shared" si="1"/>
        <v>0</v>
      </c>
      <c r="V21" s="122">
        <f t="shared" si="2"/>
        <v>0</v>
      </c>
      <c r="W21" s="122">
        <f t="shared" si="3"/>
        <v>26</v>
      </c>
      <c r="X21" s="122">
        <f t="shared" si="11"/>
        <v>0</v>
      </c>
      <c r="Y21" s="122">
        <f t="shared" si="12"/>
        <v>0</v>
      </c>
      <c r="Z21" s="122">
        <f t="shared" si="13"/>
        <v>28</v>
      </c>
      <c r="AA21" s="122">
        <f t="shared" si="14"/>
        <v>0</v>
      </c>
      <c r="AB21" s="122">
        <f t="shared" si="15"/>
        <v>0</v>
      </c>
      <c r="AC21" s="122">
        <f t="shared" si="16"/>
        <v>0</v>
      </c>
      <c r="AD21" s="122">
        <f t="shared" si="5"/>
        <v>0</v>
      </c>
      <c r="AE21" s="122">
        <f t="shared" si="6"/>
        <v>0</v>
      </c>
      <c r="AF21" s="123" t="str">
        <f t="shared" si="17"/>
        <v>nesplňuje min. počet 4závodů</v>
      </c>
    </row>
    <row r="22" spans="1:32" ht="19.5">
      <c r="A22" s="18" t="s">
        <v>23</v>
      </c>
      <c r="B22" s="31" t="s">
        <v>124</v>
      </c>
      <c r="C22" s="25"/>
      <c r="D22" s="50"/>
      <c r="E22" s="51"/>
      <c r="F22" s="54"/>
      <c r="G22" s="44">
        <v>50</v>
      </c>
      <c r="H22" s="39"/>
      <c r="I22" s="26"/>
      <c r="J22" s="33"/>
      <c r="K22" s="26"/>
      <c r="L22" s="33"/>
      <c r="M22" s="26"/>
      <c r="N22" s="33"/>
      <c r="O22" s="39"/>
      <c r="P22" s="118">
        <f t="shared" si="7"/>
        <v>50</v>
      </c>
      <c r="Q22" s="119" t="str">
        <f t="shared" si="8"/>
        <v>DQ</v>
      </c>
      <c r="R22" s="120">
        <f t="shared" si="9"/>
        <v>1</v>
      </c>
      <c r="S22" s="121">
        <f t="shared" si="10"/>
        <v>50</v>
      </c>
      <c r="T22" s="122">
        <f t="shared" si="0"/>
        <v>0</v>
      </c>
      <c r="U22" s="122">
        <f t="shared" si="1"/>
        <v>0</v>
      </c>
      <c r="V22" s="122">
        <f t="shared" si="2"/>
        <v>0</v>
      </c>
      <c r="W22" s="122">
        <f t="shared" si="3"/>
        <v>50</v>
      </c>
      <c r="X22" s="122">
        <f t="shared" si="11"/>
        <v>0</v>
      </c>
      <c r="Y22" s="122">
        <f t="shared" si="12"/>
        <v>0</v>
      </c>
      <c r="Z22" s="122">
        <f t="shared" si="13"/>
        <v>0</v>
      </c>
      <c r="AA22" s="122">
        <f t="shared" si="14"/>
        <v>0</v>
      </c>
      <c r="AB22" s="122">
        <f t="shared" si="15"/>
        <v>0</v>
      </c>
      <c r="AC22" s="122">
        <f t="shared" si="16"/>
        <v>0</v>
      </c>
      <c r="AD22" s="122">
        <f t="shared" si="5"/>
        <v>0</v>
      </c>
      <c r="AE22" s="122">
        <f t="shared" si="6"/>
        <v>0</v>
      </c>
      <c r="AF22" s="123" t="str">
        <f t="shared" si="17"/>
        <v>nesplňuje min. počet 4závodů</v>
      </c>
    </row>
    <row r="23" spans="1:32" ht="19.5">
      <c r="A23" s="18" t="s">
        <v>24</v>
      </c>
      <c r="B23" s="31" t="s">
        <v>341</v>
      </c>
      <c r="C23" s="25"/>
      <c r="D23" s="50"/>
      <c r="E23" s="51"/>
      <c r="F23" s="54"/>
      <c r="G23" s="44"/>
      <c r="H23" s="39">
        <v>25</v>
      </c>
      <c r="I23" s="26"/>
      <c r="J23" s="33"/>
      <c r="K23" s="26">
        <v>25</v>
      </c>
      <c r="L23" s="33"/>
      <c r="M23" s="26"/>
      <c r="N23" s="33"/>
      <c r="O23" s="39"/>
      <c r="P23" s="118">
        <f t="shared" si="7"/>
        <v>50</v>
      </c>
      <c r="Q23" s="119" t="str">
        <f t="shared" si="8"/>
        <v>DQ</v>
      </c>
      <c r="R23" s="120">
        <f t="shared" si="9"/>
        <v>2</v>
      </c>
      <c r="S23" s="121">
        <f t="shared" si="10"/>
        <v>50</v>
      </c>
      <c r="T23" s="122">
        <f t="shared" si="0"/>
        <v>0</v>
      </c>
      <c r="U23" s="122">
        <f t="shared" si="1"/>
        <v>0</v>
      </c>
      <c r="V23" s="122">
        <f t="shared" si="2"/>
        <v>0</v>
      </c>
      <c r="W23" s="122">
        <f t="shared" si="3"/>
        <v>0</v>
      </c>
      <c r="X23" s="122">
        <f t="shared" si="11"/>
        <v>25</v>
      </c>
      <c r="Y23" s="122">
        <f t="shared" si="12"/>
        <v>0</v>
      </c>
      <c r="Z23" s="122">
        <f t="shared" si="13"/>
        <v>0</v>
      </c>
      <c r="AA23" s="122">
        <f t="shared" si="14"/>
        <v>25</v>
      </c>
      <c r="AB23" s="122">
        <f t="shared" si="15"/>
        <v>0</v>
      </c>
      <c r="AC23" s="122">
        <f t="shared" si="16"/>
        <v>0</v>
      </c>
      <c r="AD23" s="122">
        <f t="shared" si="5"/>
        <v>0</v>
      </c>
      <c r="AE23" s="122">
        <f t="shared" si="6"/>
        <v>0</v>
      </c>
      <c r="AF23" s="123" t="str">
        <f t="shared" si="17"/>
        <v>nesplňuje min. počet 4závodů</v>
      </c>
    </row>
    <row r="24" spans="1:32" ht="19.5">
      <c r="A24" s="18" t="s">
        <v>25</v>
      </c>
      <c r="B24" s="31" t="s">
        <v>444</v>
      </c>
      <c r="C24" s="25"/>
      <c r="D24" s="50"/>
      <c r="E24" s="51"/>
      <c r="F24" s="54"/>
      <c r="G24" s="44"/>
      <c r="H24" s="39"/>
      <c r="I24" s="26"/>
      <c r="J24" s="33"/>
      <c r="K24" s="26"/>
      <c r="L24" s="33"/>
      <c r="M24" s="26">
        <v>9</v>
      </c>
      <c r="N24" s="33">
        <v>26</v>
      </c>
      <c r="O24" s="39">
        <v>6</v>
      </c>
      <c r="P24" s="118">
        <f t="shared" si="7"/>
        <v>41</v>
      </c>
      <c r="Q24" s="119" t="str">
        <f t="shared" si="8"/>
        <v>DQ</v>
      </c>
      <c r="R24" s="120">
        <f t="shared" si="9"/>
        <v>3</v>
      </c>
      <c r="S24" s="121">
        <f t="shared" si="10"/>
        <v>41</v>
      </c>
      <c r="T24" s="122">
        <f t="shared" si="0"/>
        <v>0</v>
      </c>
      <c r="U24" s="122">
        <f t="shared" si="1"/>
        <v>0</v>
      </c>
      <c r="V24" s="122">
        <f t="shared" si="2"/>
        <v>0</v>
      </c>
      <c r="W24" s="122">
        <f t="shared" si="3"/>
        <v>0</v>
      </c>
      <c r="X24" s="122">
        <f t="shared" si="11"/>
        <v>0</v>
      </c>
      <c r="Y24" s="122">
        <f t="shared" si="12"/>
        <v>0</v>
      </c>
      <c r="Z24" s="122">
        <f t="shared" si="13"/>
        <v>0</v>
      </c>
      <c r="AA24" s="122">
        <f t="shared" si="14"/>
        <v>0</v>
      </c>
      <c r="AB24" s="122">
        <f t="shared" si="15"/>
        <v>0</v>
      </c>
      <c r="AC24" s="122">
        <f t="shared" si="16"/>
        <v>9</v>
      </c>
      <c r="AD24" s="122">
        <f t="shared" si="5"/>
        <v>26</v>
      </c>
      <c r="AE24" s="122">
        <f t="shared" si="6"/>
        <v>6</v>
      </c>
      <c r="AF24" s="123" t="str">
        <f t="shared" si="17"/>
        <v>nesplňuje min. počet 4závodů</v>
      </c>
    </row>
    <row r="25" spans="1:32" ht="19.5">
      <c r="A25" s="18" t="s">
        <v>26</v>
      </c>
      <c r="B25" s="31" t="s">
        <v>90</v>
      </c>
      <c r="C25" s="25">
        <v>13</v>
      </c>
      <c r="D25" s="50"/>
      <c r="E25" s="51"/>
      <c r="F25" s="54"/>
      <c r="G25" s="44"/>
      <c r="H25" s="39"/>
      <c r="I25" s="26">
        <v>13</v>
      </c>
      <c r="J25" s="33"/>
      <c r="K25" s="26"/>
      <c r="L25" s="33"/>
      <c r="M25" s="26">
        <v>14</v>
      </c>
      <c r="N25" s="33"/>
      <c r="O25" s="39"/>
      <c r="P25" s="118">
        <f t="shared" si="7"/>
        <v>40</v>
      </c>
      <c r="Q25" s="119" t="str">
        <f t="shared" si="8"/>
        <v>DQ</v>
      </c>
      <c r="R25" s="120">
        <f t="shared" si="9"/>
        <v>3</v>
      </c>
      <c r="S25" s="121">
        <f t="shared" si="10"/>
        <v>40</v>
      </c>
      <c r="T25" s="122">
        <f t="shared" si="0"/>
        <v>13</v>
      </c>
      <c r="U25" s="122">
        <f t="shared" si="1"/>
        <v>0</v>
      </c>
      <c r="V25" s="122">
        <f t="shared" si="2"/>
        <v>0</v>
      </c>
      <c r="W25" s="122">
        <f t="shared" si="3"/>
        <v>0</v>
      </c>
      <c r="X25" s="122">
        <f t="shared" si="11"/>
        <v>0</v>
      </c>
      <c r="Y25" s="122">
        <f t="shared" si="12"/>
        <v>13</v>
      </c>
      <c r="Z25" s="122">
        <f t="shared" si="13"/>
        <v>0</v>
      </c>
      <c r="AA25" s="122">
        <f t="shared" si="14"/>
        <v>0</v>
      </c>
      <c r="AB25" s="122">
        <f t="shared" si="15"/>
        <v>0</v>
      </c>
      <c r="AC25" s="122">
        <f t="shared" si="16"/>
        <v>14</v>
      </c>
      <c r="AD25" s="122">
        <f t="shared" si="5"/>
        <v>0</v>
      </c>
      <c r="AE25" s="122">
        <f t="shared" si="6"/>
        <v>0</v>
      </c>
      <c r="AF25" s="123" t="str">
        <f t="shared" si="17"/>
        <v>nesplňuje min. počet 4závodů</v>
      </c>
    </row>
    <row r="26" spans="1:32" ht="19.5">
      <c r="A26" s="18" t="s">
        <v>27</v>
      </c>
      <c r="B26" s="31" t="s">
        <v>78</v>
      </c>
      <c r="C26" s="25">
        <v>10</v>
      </c>
      <c r="D26" s="50"/>
      <c r="E26" s="51"/>
      <c r="F26" s="54"/>
      <c r="G26" s="44"/>
      <c r="H26" s="39"/>
      <c r="I26" s="26"/>
      <c r="J26" s="33"/>
      <c r="K26" s="26"/>
      <c r="L26" s="33">
        <v>26</v>
      </c>
      <c r="M26" s="26"/>
      <c r="N26" s="33"/>
      <c r="O26" s="39"/>
      <c r="P26" s="118">
        <f t="shared" si="7"/>
        <v>36</v>
      </c>
      <c r="Q26" s="119" t="str">
        <f t="shared" si="8"/>
        <v>DQ</v>
      </c>
      <c r="R26" s="120">
        <f t="shared" si="9"/>
        <v>2</v>
      </c>
      <c r="S26" s="121">
        <f t="shared" si="10"/>
        <v>36</v>
      </c>
      <c r="T26" s="122">
        <f t="shared" si="0"/>
        <v>10</v>
      </c>
      <c r="U26" s="122">
        <f t="shared" si="1"/>
        <v>0</v>
      </c>
      <c r="V26" s="122">
        <f t="shared" si="2"/>
        <v>0</v>
      </c>
      <c r="W26" s="122">
        <f t="shared" si="3"/>
        <v>0</v>
      </c>
      <c r="X26" s="122">
        <f t="shared" si="11"/>
        <v>0</v>
      </c>
      <c r="Y26" s="122">
        <f t="shared" si="12"/>
        <v>0</v>
      </c>
      <c r="Z26" s="122">
        <f t="shared" si="13"/>
        <v>0</v>
      </c>
      <c r="AA26" s="122">
        <f t="shared" si="14"/>
        <v>0</v>
      </c>
      <c r="AB26" s="122">
        <f t="shared" si="15"/>
        <v>26</v>
      </c>
      <c r="AC26" s="122">
        <f t="shared" si="16"/>
        <v>0</v>
      </c>
      <c r="AD26" s="122">
        <f t="shared" si="5"/>
        <v>0</v>
      </c>
      <c r="AE26" s="122">
        <f t="shared" si="6"/>
        <v>0</v>
      </c>
      <c r="AF26" s="123" t="str">
        <f t="shared" si="17"/>
        <v>nesplňuje min. počet 4závodů</v>
      </c>
    </row>
    <row r="27" spans="1:32" ht="19.5">
      <c r="A27" s="18" t="s">
        <v>28</v>
      </c>
      <c r="B27" s="31" t="s">
        <v>344</v>
      </c>
      <c r="C27" s="25">
        <v>17</v>
      </c>
      <c r="D27" s="50"/>
      <c r="E27" s="51"/>
      <c r="F27" s="54"/>
      <c r="G27" s="44"/>
      <c r="H27" s="39">
        <v>8</v>
      </c>
      <c r="I27" s="26"/>
      <c r="J27" s="33"/>
      <c r="K27" s="26">
        <v>11</v>
      </c>
      <c r="L27" s="33"/>
      <c r="M27" s="26"/>
      <c r="N27" s="33"/>
      <c r="O27" s="39"/>
      <c r="P27" s="118">
        <f t="shared" si="7"/>
        <v>36</v>
      </c>
      <c r="Q27" s="119" t="str">
        <f t="shared" si="8"/>
        <v>DQ</v>
      </c>
      <c r="R27" s="120">
        <f t="shared" si="9"/>
        <v>3</v>
      </c>
      <c r="S27" s="121">
        <f t="shared" si="10"/>
        <v>36</v>
      </c>
      <c r="T27" s="122">
        <f t="shared" si="0"/>
        <v>17</v>
      </c>
      <c r="U27" s="122">
        <f t="shared" si="1"/>
        <v>0</v>
      </c>
      <c r="V27" s="122">
        <f t="shared" si="2"/>
        <v>0</v>
      </c>
      <c r="W27" s="122">
        <f t="shared" si="3"/>
        <v>0</v>
      </c>
      <c r="X27" s="122">
        <f t="shared" si="11"/>
        <v>8</v>
      </c>
      <c r="Y27" s="122">
        <f t="shared" si="12"/>
        <v>0</v>
      </c>
      <c r="Z27" s="122">
        <f t="shared" si="13"/>
        <v>0</v>
      </c>
      <c r="AA27" s="122">
        <f t="shared" si="14"/>
        <v>11</v>
      </c>
      <c r="AB27" s="122">
        <f t="shared" si="15"/>
        <v>0</v>
      </c>
      <c r="AC27" s="122">
        <f t="shared" si="16"/>
        <v>0</v>
      </c>
      <c r="AD27" s="122">
        <f t="shared" si="5"/>
        <v>0</v>
      </c>
      <c r="AE27" s="122">
        <f t="shared" si="6"/>
        <v>0</v>
      </c>
      <c r="AF27" s="123" t="str">
        <f t="shared" si="17"/>
        <v>nesplňuje min. počet 4závodů</v>
      </c>
    </row>
    <row r="28" spans="1:32" ht="19.5">
      <c r="A28" s="18" t="s">
        <v>29</v>
      </c>
      <c r="B28" s="31" t="s">
        <v>347</v>
      </c>
      <c r="C28" s="25"/>
      <c r="D28" s="50"/>
      <c r="E28" s="51"/>
      <c r="F28" s="54"/>
      <c r="G28" s="44"/>
      <c r="H28" s="39">
        <v>3</v>
      </c>
      <c r="I28" s="26"/>
      <c r="J28" s="33"/>
      <c r="K28" s="26">
        <v>20</v>
      </c>
      <c r="L28" s="33"/>
      <c r="M28" s="26"/>
      <c r="N28" s="33"/>
      <c r="O28" s="39">
        <v>13</v>
      </c>
      <c r="P28" s="118">
        <f t="shared" si="7"/>
        <v>36</v>
      </c>
      <c r="Q28" s="119" t="str">
        <f t="shared" si="8"/>
        <v>DQ</v>
      </c>
      <c r="R28" s="120">
        <f t="shared" si="9"/>
        <v>3</v>
      </c>
      <c r="S28" s="121">
        <f t="shared" si="10"/>
        <v>36</v>
      </c>
      <c r="T28" s="122">
        <f t="shared" si="0"/>
        <v>0</v>
      </c>
      <c r="U28" s="122">
        <f t="shared" si="1"/>
        <v>0</v>
      </c>
      <c r="V28" s="122">
        <f t="shared" si="2"/>
        <v>0</v>
      </c>
      <c r="W28" s="122">
        <f t="shared" si="3"/>
        <v>0</v>
      </c>
      <c r="X28" s="122">
        <f t="shared" si="11"/>
        <v>3</v>
      </c>
      <c r="Y28" s="122">
        <f t="shared" si="12"/>
        <v>0</v>
      </c>
      <c r="Z28" s="122">
        <f t="shared" si="13"/>
        <v>0</v>
      </c>
      <c r="AA28" s="122">
        <f t="shared" si="14"/>
        <v>20</v>
      </c>
      <c r="AB28" s="122">
        <f t="shared" si="15"/>
        <v>0</v>
      </c>
      <c r="AC28" s="122">
        <f t="shared" si="16"/>
        <v>0</v>
      </c>
      <c r="AD28" s="122">
        <f t="shared" si="5"/>
        <v>0</v>
      </c>
      <c r="AE28" s="122">
        <f t="shared" si="6"/>
        <v>13</v>
      </c>
      <c r="AF28" s="123" t="str">
        <f t="shared" si="17"/>
        <v>nesplňuje min. počet 4závodů</v>
      </c>
    </row>
    <row r="29" spans="1:32" ht="19.5">
      <c r="A29" s="18" t="s">
        <v>30</v>
      </c>
      <c r="B29" s="31" t="s">
        <v>82</v>
      </c>
      <c r="C29" s="25"/>
      <c r="D29" s="50"/>
      <c r="E29" s="51"/>
      <c r="F29" s="54"/>
      <c r="G29" s="44"/>
      <c r="H29" s="39">
        <v>18</v>
      </c>
      <c r="I29" s="26"/>
      <c r="J29" s="33"/>
      <c r="K29" s="26">
        <v>16</v>
      </c>
      <c r="L29" s="33"/>
      <c r="M29" s="26"/>
      <c r="N29" s="33"/>
      <c r="O29" s="39"/>
      <c r="P29" s="118">
        <f t="shared" si="7"/>
        <v>34</v>
      </c>
      <c r="Q29" s="119" t="str">
        <f t="shared" si="8"/>
        <v>DQ</v>
      </c>
      <c r="R29" s="120">
        <f t="shared" si="9"/>
        <v>2</v>
      </c>
      <c r="S29" s="121">
        <f t="shared" si="10"/>
        <v>34</v>
      </c>
      <c r="T29" s="122">
        <f t="shared" si="0"/>
        <v>0</v>
      </c>
      <c r="U29" s="122">
        <f t="shared" si="1"/>
        <v>0</v>
      </c>
      <c r="V29" s="122">
        <f t="shared" si="2"/>
        <v>0</v>
      </c>
      <c r="W29" s="122">
        <f t="shared" si="3"/>
        <v>0</v>
      </c>
      <c r="X29" s="122">
        <f t="shared" si="11"/>
        <v>18</v>
      </c>
      <c r="Y29" s="122">
        <f t="shared" si="12"/>
        <v>0</v>
      </c>
      <c r="Z29" s="122">
        <f t="shared" si="13"/>
        <v>0</v>
      </c>
      <c r="AA29" s="122">
        <f t="shared" si="14"/>
        <v>16</v>
      </c>
      <c r="AB29" s="122">
        <f t="shared" si="15"/>
        <v>0</v>
      </c>
      <c r="AC29" s="122">
        <f t="shared" si="16"/>
        <v>0</v>
      </c>
      <c r="AD29" s="122">
        <f t="shared" si="5"/>
        <v>0</v>
      </c>
      <c r="AE29" s="122">
        <f t="shared" si="6"/>
        <v>0</v>
      </c>
      <c r="AF29" s="123" t="str">
        <f t="shared" si="17"/>
        <v>nesplňuje min. počet 4závodů</v>
      </c>
    </row>
    <row r="30" spans="1:32" ht="19.5">
      <c r="A30" s="18" t="s">
        <v>31</v>
      </c>
      <c r="B30" s="31" t="s">
        <v>68</v>
      </c>
      <c r="C30" s="25">
        <v>8</v>
      </c>
      <c r="D30" s="50"/>
      <c r="E30" s="51"/>
      <c r="F30" s="54"/>
      <c r="G30" s="44"/>
      <c r="H30" s="39"/>
      <c r="I30" s="26">
        <v>16</v>
      </c>
      <c r="J30" s="33"/>
      <c r="K30" s="26"/>
      <c r="L30" s="33"/>
      <c r="M30" s="26">
        <v>6</v>
      </c>
      <c r="N30" s="33"/>
      <c r="O30" s="39"/>
      <c r="P30" s="118">
        <f t="shared" si="7"/>
        <v>30</v>
      </c>
      <c r="Q30" s="119" t="str">
        <f t="shared" si="8"/>
        <v>DQ</v>
      </c>
      <c r="R30" s="120">
        <f t="shared" si="9"/>
        <v>3</v>
      </c>
      <c r="S30" s="121">
        <f t="shared" si="10"/>
        <v>30</v>
      </c>
      <c r="T30" s="122">
        <f t="shared" si="0"/>
        <v>8</v>
      </c>
      <c r="U30" s="122">
        <f t="shared" si="1"/>
        <v>0</v>
      </c>
      <c r="V30" s="122">
        <f t="shared" si="2"/>
        <v>0</v>
      </c>
      <c r="W30" s="122">
        <f t="shared" si="3"/>
        <v>0</v>
      </c>
      <c r="X30" s="122">
        <f t="shared" si="11"/>
        <v>0</v>
      </c>
      <c r="Y30" s="122">
        <f t="shared" si="12"/>
        <v>16</v>
      </c>
      <c r="Z30" s="122">
        <f t="shared" si="13"/>
        <v>0</v>
      </c>
      <c r="AA30" s="122">
        <f t="shared" si="14"/>
        <v>0</v>
      </c>
      <c r="AB30" s="122">
        <f t="shared" si="15"/>
        <v>0</v>
      </c>
      <c r="AC30" s="122">
        <f t="shared" si="16"/>
        <v>6</v>
      </c>
      <c r="AD30" s="122">
        <f t="shared" si="5"/>
        <v>0</v>
      </c>
      <c r="AE30" s="122">
        <f t="shared" si="6"/>
        <v>0</v>
      </c>
      <c r="AF30" s="123" t="str">
        <f t="shared" si="17"/>
        <v>nesplňuje min. počet 4závodů</v>
      </c>
    </row>
    <row r="31" spans="1:32" ht="19.5">
      <c r="A31" s="18" t="s">
        <v>32</v>
      </c>
      <c r="B31" s="31" t="s">
        <v>76</v>
      </c>
      <c r="C31" s="25">
        <v>4</v>
      </c>
      <c r="D31" s="50"/>
      <c r="E31" s="51"/>
      <c r="F31" s="54"/>
      <c r="G31" s="44"/>
      <c r="H31" s="39">
        <v>10</v>
      </c>
      <c r="I31" s="26"/>
      <c r="J31" s="33"/>
      <c r="K31" s="26"/>
      <c r="L31" s="33"/>
      <c r="M31" s="26"/>
      <c r="N31" s="33"/>
      <c r="O31" s="39">
        <v>16</v>
      </c>
      <c r="P31" s="118">
        <f t="shared" si="7"/>
        <v>30</v>
      </c>
      <c r="Q31" s="119" t="str">
        <f t="shared" si="8"/>
        <v>DQ</v>
      </c>
      <c r="R31" s="120">
        <f t="shared" si="9"/>
        <v>3</v>
      </c>
      <c r="S31" s="121">
        <f t="shared" si="10"/>
        <v>30</v>
      </c>
      <c r="T31" s="122">
        <f t="shared" si="0"/>
        <v>4</v>
      </c>
      <c r="U31" s="122">
        <f t="shared" si="1"/>
        <v>0</v>
      </c>
      <c r="V31" s="122">
        <f t="shared" si="2"/>
        <v>0</v>
      </c>
      <c r="W31" s="122">
        <f t="shared" si="3"/>
        <v>0</v>
      </c>
      <c r="X31" s="122">
        <f t="shared" si="11"/>
        <v>10</v>
      </c>
      <c r="Y31" s="122">
        <f t="shared" si="12"/>
        <v>0</v>
      </c>
      <c r="Z31" s="122">
        <f t="shared" si="13"/>
        <v>0</v>
      </c>
      <c r="AA31" s="122">
        <f t="shared" si="14"/>
        <v>0</v>
      </c>
      <c r="AB31" s="122">
        <f t="shared" si="15"/>
        <v>0</v>
      </c>
      <c r="AC31" s="122">
        <f t="shared" si="16"/>
        <v>0</v>
      </c>
      <c r="AD31" s="122">
        <f t="shared" si="5"/>
        <v>0</v>
      </c>
      <c r="AE31" s="122">
        <f t="shared" si="6"/>
        <v>16</v>
      </c>
      <c r="AF31" s="123" t="str">
        <f t="shared" si="17"/>
        <v>nesplňuje min. počet 4závodů</v>
      </c>
    </row>
    <row r="32" spans="1:32" ht="19.5">
      <c r="A32" s="18" t="s">
        <v>33</v>
      </c>
      <c r="B32" s="31" t="s">
        <v>379</v>
      </c>
      <c r="C32" s="26"/>
      <c r="D32" s="50"/>
      <c r="E32" s="51"/>
      <c r="F32" s="54"/>
      <c r="G32" s="44"/>
      <c r="H32" s="39"/>
      <c r="I32" s="26"/>
      <c r="J32" s="33">
        <v>24</v>
      </c>
      <c r="K32" s="26"/>
      <c r="L32" s="33"/>
      <c r="M32" s="26"/>
      <c r="N32" s="33"/>
      <c r="O32" s="39"/>
      <c r="P32" s="118">
        <f t="shared" si="7"/>
        <v>24</v>
      </c>
      <c r="Q32" s="119" t="str">
        <f t="shared" si="8"/>
        <v>DQ</v>
      </c>
      <c r="R32" s="120">
        <f t="shared" si="9"/>
        <v>1</v>
      </c>
      <c r="S32" s="121">
        <f t="shared" si="10"/>
        <v>24</v>
      </c>
      <c r="T32" s="122">
        <f t="shared" si="0"/>
        <v>0</v>
      </c>
      <c r="U32" s="122">
        <f t="shared" si="1"/>
        <v>0</v>
      </c>
      <c r="V32" s="122">
        <f t="shared" si="2"/>
        <v>0</v>
      </c>
      <c r="W32" s="122">
        <f t="shared" si="3"/>
        <v>0</v>
      </c>
      <c r="X32" s="122">
        <f t="shared" si="11"/>
        <v>0</v>
      </c>
      <c r="Y32" s="122">
        <f t="shared" si="12"/>
        <v>0</v>
      </c>
      <c r="Z32" s="122">
        <f t="shared" si="13"/>
        <v>24</v>
      </c>
      <c r="AA32" s="122">
        <f t="shared" si="14"/>
        <v>0</v>
      </c>
      <c r="AB32" s="122">
        <f t="shared" si="15"/>
        <v>0</v>
      </c>
      <c r="AC32" s="122">
        <f t="shared" si="16"/>
        <v>0</v>
      </c>
      <c r="AD32" s="122">
        <f t="shared" si="5"/>
        <v>0</v>
      </c>
      <c r="AE32" s="122">
        <f t="shared" si="6"/>
        <v>0</v>
      </c>
      <c r="AF32" s="123" t="str">
        <f t="shared" si="17"/>
        <v>nesplňuje min. počet 4závodů</v>
      </c>
    </row>
    <row r="33" spans="1:34" ht="19.5">
      <c r="A33" s="18" t="s">
        <v>34</v>
      </c>
      <c r="B33" s="31" t="s">
        <v>91</v>
      </c>
      <c r="C33" s="25"/>
      <c r="D33" s="50"/>
      <c r="E33" s="51"/>
      <c r="F33" s="54"/>
      <c r="G33" s="44"/>
      <c r="H33" s="39">
        <v>9</v>
      </c>
      <c r="I33" s="26"/>
      <c r="J33" s="33"/>
      <c r="K33" s="26">
        <v>13</v>
      </c>
      <c r="L33" s="33"/>
      <c r="M33" s="26"/>
      <c r="N33" s="33"/>
      <c r="O33" s="39"/>
      <c r="P33" s="118">
        <f t="shared" si="7"/>
        <v>22</v>
      </c>
      <c r="Q33" s="119" t="str">
        <f t="shared" si="8"/>
        <v>DQ</v>
      </c>
      <c r="R33" s="120">
        <f t="shared" si="9"/>
        <v>2</v>
      </c>
      <c r="S33" s="121">
        <f t="shared" si="10"/>
        <v>22</v>
      </c>
      <c r="T33" s="122">
        <f aca="true" t="shared" si="18" ref="T33:T58">C33</f>
        <v>0</v>
      </c>
      <c r="U33" s="122">
        <f aca="true" t="shared" si="19" ref="U33:U58">D33</f>
        <v>0</v>
      </c>
      <c r="V33" s="122">
        <f aca="true" t="shared" si="20" ref="V33:V58">E33</f>
        <v>0</v>
      </c>
      <c r="W33" s="122">
        <f aca="true" t="shared" si="21" ref="W33:W58">G33</f>
        <v>0</v>
      </c>
      <c r="X33" s="122">
        <f t="shared" si="11"/>
        <v>9</v>
      </c>
      <c r="Y33" s="122">
        <f t="shared" si="12"/>
        <v>0</v>
      </c>
      <c r="Z33" s="122">
        <f t="shared" si="13"/>
        <v>0</v>
      </c>
      <c r="AA33" s="122">
        <f t="shared" si="14"/>
        <v>13</v>
      </c>
      <c r="AB33" s="122">
        <f t="shared" si="15"/>
        <v>0</v>
      </c>
      <c r="AC33" s="122">
        <f t="shared" si="16"/>
        <v>0</v>
      </c>
      <c r="AD33" s="122">
        <f t="shared" si="5"/>
        <v>0</v>
      </c>
      <c r="AE33" s="122">
        <f t="shared" si="6"/>
        <v>0</v>
      </c>
      <c r="AF33" s="123" t="str">
        <f t="shared" si="17"/>
        <v>nesplňuje min. počet 4závodů</v>
      </c>
      <c r="AG33" s="111"/>
      <c r="AH33" s="111"/>
    </row>
    <row r="34" spans="1:34" ht="19.5">
      <c r="A34" s="18" t="s">
        <v>35</v>
      </c>
      <c r="B34" s="31" t="s">
        <v>116</v>
      </c>
      <c r="C34" s="25">
        <v>20</v>
      </c>
      <c r="D34" s="50"/>
      <c r="E34" s="51"/>
      <c r="F34" s="54"/>
      <c r="G34" s="44"/>
      <c r="H34" s="39"/>
      <c r="I34" s="26"/>
      <c r="J34" s="33"/>
      <c r="K34" s="26"/>
      <c r="L34" s="33"/>
      <c r="M34" s="26"/>
      <c r="N34" s="33"/>
      <c r="O34" s="39"/>
      <c r="P34" s="118">
        <f t="shared" si="7"/>
        <v>20</v>
      </c>
      <c r="Q34" s="119" t="str">
        <f t="shared" si="8"/>
        <v>DQ</v>
      </c>
      <c r="R34" s="120">
        <f t="shared" si="9"/>
        <v>1</v>
      </c>
      <c r="S34" s="121">
        <f t="shared" si="10"/>
        <v>20</v>
      </c>
      <c r="T34" s="122">
        <f t="shared" si="18"/>
        <v>20</v>
      </c>
      <c r="U34" s="122">
        <f t="shared" si="19"/>
        <v>0</v>
      </c>
      <c r="V34" s="122">
        <f t="shared" si="20"/>
        <v>0</v>
      </c>
      <c r="W34" s="122">
        <f t="shared" si="21"/>
        <v>0</v>
      </c>
      <c r="X34" s="122">
        <f t="shared" si="11"/>
        <v>0</v>
      </c>
      <c r="Y34" s="122">
        <f t="shared" si="12"/>
        <v>0</v>
      </c>
      <c r="Z34" s="122">
        <f t="shared" si="13"/>
        <v>0</v>
      </c>
      <c r="AA34" s="122">
        <f t="shared" si="14"/>
        <v>0</v>
      </c>
      <c r="AB34" s="122">
        <f t="shared" si="15"/>
        <v>0</v>
      </c>
      <c r="AC34" s="122">
        <f t="shared" si="16"/>
        <v>0</v>
      </c>
      <c r="AD34" s="122">
        <f aca="true" t="shared" si="22" ref="AD34:AD58">N34</f>
        <v>0</v>
      </c>
      <c r="AE34" s="122">
        <f aca="true" t="shared" si="23" ref="AE34:AE58">O34</f>
        <v>0</v>
      </c>
      <c r="AF34" s="123" t="str">
        <f t="shared" si="17"/>
        <v>nesplňuje min. počet 4závodů</v>
      </c>
      <c r="AG34" s="111"/>
      <c r="AH34" s="111"/>
    </row>
    <row r="35" spans="1:34" ht="19.5">
      <c r="A35" s="18" t="s">
        <v>36</v>
      </c>
      <c r="B35" s="31" t="s">
        <v>342</v>
      </c>
      <c r="C35" s="25"/>
      <c r="D35" s="50"/>
      <c r="E35" s="51"/>
      <c r="F35" s="54"/>
      <c r="G35" s="44"/>
      <c r="H35" s="39">
        <v>20</v>
      </c>
      <c r="I35" s="26"/>
      <c r="J35" s="33"/>
      <c r="K35" s="26"/>
      <c r="L35" s="33"/>
      <c r="M35" s="26"/>
      <c r="N35" s="33"/>
      <c r="O35" s="39"/>
      <c r="P35" s="118">
        <f aca="true" t="shared" si="24" ref="P35:P58">SUM(C35:O35)</f>
        <v>20</v>
      </c>
      <c r="Q35" s="119" t="str">
        <f aca="true" t="shared" si="25" ref="Q35:Q58">IF(R35&gt;=4,S35,"DQ")</f>
        <v>DQ</v>
      </c>
      <c r="R35" s="120">
        <f aca="true" t="shared" si="26" ref="R35:R58">COUNT(C35:E35,G35:O35)</f>
        <v>1</v>
      </c>
      <c r="S35" s="121">
        <f aca="true" t="shared" si="27" ref="S35:S58">IF(R35&lt;=10,P35,IF(R35&gt;10,P35-(SMALL(T35:AE35,1)+SMALL(T35:AE35,2))))</f>
        <v>20</v>
      </c>
      <c r="T35" s="122">
        <f t="shared" si="18"/>
        <v>0</v>
      </c>
      <c r="U35" s="122">
        <f t="shared" si="19"/>
        <v>0</v>
      </c>
      <c r="V35" s="122">
        <f t="shared" si="20"/>
        <v>0</v>
      </c>
      <c r="W35" s="122">
        <f t="shared" si="21"/>
        <v>0</v>
      </c>
      <c r="X35" s="122">
        <f aca="true" t="shared" si="28" ref="X35:X58">H35</f>
        <v>20</v>
      </c>
      <c r="Y35" s="122">
        <f aca="true" t="shared" si="29" ref="Y35:Y58">I35</f>
        <v>0</v>
      </c>
      <c r="Z35" s="122">
        <f aca="true" t="shared" si="30" ref="Z35:Z58">J35</f>
        <v>0</v>
      </c>
      <c r="AA35" s="122">
        <f aca="true" t="shared" si="31" ref="AA35:AA58">K35</f>
        <v>0</v>
      </c>
      <c r="AB35" s="122">
        <f aca="true" t="shared" si="32" ref="AB35:AB58">L35</f>
        <v>0</v>
      </c>
      <c r="AC35" s="122">
        <f aca="true" t="shared" si="33" ref="AC35:AC58">M35</f>
        <v>0</v>
      </c>
      <c r="AD35" s="122">
        <f t="shared" si="22"/>
        <v>0</v>
      </c>
      <c r="AE35" s="122">
        <f t="shared" si="23"/>
        <v>0</v>
      </c>
      <c r="AF35" s="123" t="str">
        <f aca="true" t="shared" si="34" ref="AF35:AF58">IF(R35&lt;4,"nesplňuje min. počet 4závodů","OK")</f>
        <v>nesplňuje min. počet 4závodů</v>
      </c>
      <c r="AG35" s="111"/>
      <c r="AH35" s="111"/>
    </row>
    <row r="36" spans="1:34" ht="19.5">
      <c r="A36" s="18" t="s">
        <v>37</v>
      </c>
      <c r="B36" s="31" t="s">
        <v>118</v>
      </c>
      <c r="C36" s="25"/>
      <c r="D36" s="50">
        <v>11</v>
      </c>
      <c r="E36" s="51"/>
      <c r="F36" s="54"/>
      <c r="G36" s="44"/>
      <c r="H36" s="39"/>
      <c r="I36" s="26"/>
      <c r="J36" s="33"/>
      <c r="K36" s="26">
        <v>6</v>
      </c>
      <c r="L36" s="33"/>
      <c r="M36" s="26"/>
      <c r="N36" s="33"/>
      <c r="O36" s="39"/>
      <c r="P36" s="118">
        <f t="shared" si="24"/>
        <v>17</v>
      </c>
      <c r="Q36" s="119" t="str">
        <f t="shared" si="25"/>
        <v>DQ</v>
      </c>
      <c r="R36" s="120">
        <f t="shared" si="26"/>
        <v>2</v>
      </c>
      <c r="S36" s="121">
        <f t="shared" si="27"/>
        <v>17</v>
      </c>
      <c r="T36" s="122">
        <f t="shared" si="18"/>
        <v>0</v>
      </c>
      <c r="U36" s="122">
        <f t="shared" si="19"/>
        <v>11</v>
      </c>
      <c r="V36" s="122">
        <f t="shared" si="20"/>
        <v>0</v>
      </c>
      <c r="W36" s="122">
        <f t="shared" si="21"/>
        <v>0</v>
      </c>
      <c r="X36" s="122">
        <f t="shared" si="28"/>
        <v>0</v>
      </c>
      <c r="Y36" s="122">
        <f t="shared" si="29"/>
        <v>0</v>
      </c>
      <c r="Z36" s="122">
        <f t="shared" si="30"/>
        <v>0</v>
      </c>
      <c r="AA36" s="122">
        <f t="shared" si="31"/>
        <v>6</v>
      </c>
      <c r="AB36" s="122">
        <f t="shared" si="32"/>
        <v>0</v>
      </c>
      <c r="AC36" s="122">
        <f t="shared" si="33"/>
        <v>0</v>
      </c>
      <c r="AD36" s="122">
        <f t="shared" si="22"/>
        <v>0</v>
      </c>
      <c r="AE36" s="122">
        <f t="shared" si="23"/>
        <v>0</v>
      </c>
      <c r="AF36" s="123" t="str">
        <f t="shared" si="34"/>
        <v>nesplňuje min. počet 4závodů</v>
      </c>
      <c r="AG36" s="111"/>
      <c r="AH36" s="111"/>
    </row>
    <row r="37" spans="1:34" ht="19.5">
      <c r="A37" s="18" t="s">
        <v>38</v>
      </c>
      <c r="B37" s="31" t="s">
        <v>121</v>
      </c>
      <c r="C37" s="25">
        <v>2</v>
      </c>
      <c r="D37" s="50"/>
      <c r="E37" s="51"/>
      <c r="F37" s="54"/>
      <c r="G37" s="44"/>
      <c r="H37" s="39"/>
      <c r="I37" s="26">
        <v>7</v>
      </c>
      <c r="J37" s="33"/>
      <c r="K37" s="26"/>
      <c r="L37" s="33"/>
      <c r="M37" s="26">
        <v>7</v>
      </c>
      <c r="N37" s="33"/>
      <c r="O37" s="39"/>
      <c r="P37" s="118">
        <f t="shared" si="24"/>
        <v>16</v>
      </c>
      <c r="Q37" s="119" t="str">
        <f t="shared" si="25"/>
        <v>DQ</v>
      </c>
      <c r="R37" s="120">
        <f t="shared" si="26"/>
        <v>3</v>
      </c>
      <c r="S37" s="121">
        <f t="shared" si="27"/>
        <v>16</v>
      </c>
      <c r="T37" s="122">
        <f t="shared" si="18"/>
        <v>2</v>
      </c>
      <c r="U37" s="122">
        <f t="shared" si="19"/>
        <v>0</v>
      </c>
      <c r="V37" s="122">
        <f t="shared" si="20"/>
        <v>0</v>
      </c>
      <c r="W37" s="122">
        <f t="shared" si="21"/>
        <v>0</v>
      </c>
      <c r="X37" s="122">
        <f t="shared" si="28"/>
        <v>0</v>
      </c>
      <c r="Y37" s="122">
        <f t="shared" si="29"/>
        <v>7</v>
      </c>
      <c r="Z37" s="122">
        <f t="shared" si="30"/>
        <v>0</v>
      </c>
      <c r="AA37" s="122">
        <f t="shared" si="31"/>
        <v>0</v>
      </c>
      <c r="AB37" s="122">
        <f t="shared" si="32"/>
        <v>0</v>
      </c>
      <c r="AC37" s="122">
        <f t="shared" si="33"/>
        <v>7</v>
      </c>
      <c r="AD37" s="122">
        <f t="shared" si="22"/>
        <v>0</v>
      </c>
      <c r="AE37" s="122">
        <f t="shared" si="23"/>
        <v>0</v>
      </c>
      <c r="AF37" s="123" t="str">
        <f t="shared" si="34"/>
        <v>nesplňuje min. počet 4závodů</v>
      </c>
      <c r="AG37" s="111"/>
      <c r="AH37" s="111"/>
    </row>
    <row r="38" spans="1:32" ht="19.5">
      <c r="A38" s="18" t="s">
        <v>39</v>
      </c>
      <c r="B38" s="31" t="s">
        <v>403</v>
      </c>
      <c r="C38" s="25"/>
      <c r="D38" s="50"/>
      <c r="E38" s="51"/>
      <c r="F38" s="54"/>
      <c r="G38" s="44"/>
      <c r="H38" s="39"/>
      <c r="I38" s="26"/>
      <c r="J38" s="33"/>
      <c r="K38" s="26"/>
      <c r="L38" s="33">
        <v>16</v>
      </c>
      <c r="M38" s="26"/>
      <c r="N38" s="33"/>
      <c r="O38" s="39"/>
      <c r="P38" s="118">
        <f t="shared" si="24"/>
        <v>16</v>
      </c>
      <c r="Q38" s="119" t="str">
        <f t="shared" si="25"/>
        <v>DQ</v>
      </c>
      <c r="R38" s="120">
        <f t="shared" si="26"/>
        <v>1</v>
      </c>
      <c r="S38" s="121">
        <f t="shared" si="27"/>
        <v>16</v>
      </c>
      <c r="T38" s="122">
        <f t="shared" si="18"/>
        <v>0</v>
      </c>
      <c r="U38" s="122">
        <f t="shared" si="19"/>
        <v>0</v>
      </c>
      <c r="V38" s="122">
        <f t="shared" si="20"/>
        <v>0</v>
      </c>
      <c r="W38" s="122">
        <f t="shared" si="21"/>
        <v>0</v>
      </c>
      <c r="X38" s="122">
        <f t="shared" si="28"/>
        <v>0</v>
      </c>
      <c r="Y38" s="122">
        <f t="shared" si="29"/>
        <v>0</v>
      </c>
      <c r="Z38" s="122">
        <f t="shared" si="30"/>
        <v>0</v>
      </c>
      <c r="AA38" s="122">
        <f t="shared" si="31"/>
        <v>0</v>
      </c>
      <c r="AB38" s="122">
        <f t="shared" si="32"/>
        <v>16</v>
      </c>
      <c r="AC38" s="122">
        <f t="shared" si="33"/>
        <v>0</v>
      </c>
      <c r="AD38" s="122">
        <f t="shared" si="22"/>
        <v>0</v>
      </c>
      <c r="AE38" s="122">
        <f t="shared" si="23"/>
        <v>0</v>
      </c>
      <c r="AF38" s="123" t="str">
        <f t="shared" si="34"/>
        <v>nesplňuje min. počet 4závodů</v>
      </c>
    </row>
    <row r="39" spans="1:32" ht="19.5">
      <c r="A39" s="18" t="s">
        <v>40</v>
      </c>
      <c r="B39" s="31" t="s">
        <v>343</v>
      </c>
      <c r="C39" s="25"/>
      <c r="D39" s="50"/>
      <c r="E39" s="51"/>
      <c r="F39" s="54"/>
      <c r="G39" s="44"/>
      <c r="H39" s="39">
        <v>15</v>
      </c>
      <c r="I39" s="26"/>
      <c r="J39" s="33"/>
      <c r="K39" s="26"/>
      <c r="L39" s="33"/>
      <c r="M39" s="26"/>
      <c r="N39" s="33"/>
      <c r="O39" s="39"/>
      <c r="P39" s="118">
        <f t="shared" si="24"/>
        <v>15</v>
      </c>
      <c r="Q39" s="119" t="str">
        <f t="shared" si="25"/>
        <v>DQ</v>
      </c>
      <c r="R39" s="120">
        <f t="shared" si="26"/>
        <v>1</v>
      </c>
      <c r="S39" s="121">
        <f t="shared" si="27"/>
        <v>15</v>
      </c>
      <c r="T39" s="122">
        <f t="shared" si="18"/>
        <v>0</v>
      </c>
      <c r="U39" s="122">
        <f t="shared" si="19"/>
        <v>0</v>
      </c>
      <c r="V39" s="122">
        <f t="shared" si="20"/>
        <v>0</v>
      </c>
      <c r="W39" s="122">
        <f t="shared" si="21"/>
        <v>0</v>
      </c>
      <c r="X39" s="122">
        <f t="shared" si="28"/>
        <v>15</v>
      </c>
      <c r="Y39" s="122">
        <f t="shared" si="29"/>
        <v>0</v>
      </c>
      <c r="Z39" s="122">
        <f t="shared" si="30"/>
        <v>0</v>
      </c>
      <c r="AA39" s="122">
        <f t="shared" si="31"/>
        <v>0</v>
      </c>
      <c r="AB39" s="122">
        <f t="shared" si="32"/>
        <v>0</v>
      </c>
      <c r="AC39" s="122">
        <f t="shared" si="33"/>
        <v>0</v>
      </c>
      <c r="AD39" s="122">
        <f t="shared" si="22"/>
        <v>0</v>
      </c>
      <c r="AE39" s="122">
        <f t="shared" si="23"/>
        <v>0</v>
      </c>
      <c r="AF39" s="123" t="str">
        <f t="shared" si="34"/>
        <v>nesplňuje min. počet 4závodů</v>
      </c>
    </row>
    <row r="40" spans="1:32" ht="19.5">
      <c r="A40" s="18" t="s">
        <v>42</v>
      </c>
      <c r="B40" s="31" t="s">
        <v>120</v>
      </c>
      <c r="C40" s="25"/>
      <c r="D40" s="50"/>
      <c r="E40" s="51"/>
      <c r="F40" s="54"/>
      <c r="G40" s="44"/>
      <c r="H40" s="39"/>
      <c r="I40" s="26">
        <v>10</v>
      </c>
      <c r="J40" s="33"/>
      <c r="K40" s="26"/>
      <c r="L40" s="33"/>
      <c r="M40" s="26">
        <v>4</v>
      </c>
      <c r="N40" s="33"/>
      <c r="O40" s="39"/>
      <c r="P40" s="118">
        <f t="shared" si="24"/>
        <v>14</v>
      </c>
      <c r="Q40" s="119" t="str">
        <f t="shared" si="25"/>
        <v>DQ</v>
      </c>
      <c r="R40" s="120">
        <f t="shared" si="26"/>
        <v>2</v>
      </c>
      <c r="S40" s="121">
        <f t="shared" si="27"/>
        <v>14</v>
      </c>
      <c r="T40" s="122">
        <f t="shared" si="18"/>
        <v>0</v>
      </c>
      <c r="U40" s="122">
        <f t="shared" si="19"/>
        <v>0</v>
      </c>
      <c r="V40" s="122">
        <f t="shared" si="20"/>
        <v>0</v>
      </c>
      <c r="W40" s="122">
        <f t="shared" si="21"/>
        <v>0</v>
      </c>
      <c r="X40" s="122">
        <f t="shared" si="28"/>
        <v>0</v>
      </c>
      <c r="Y40" s="122">
        <f t="shared" si="29"/>
        <v>10</v>
      </c>
      <c r="Z40" s="122">
        <f t="shared" si="30"/>
        <v>0</v>
      </c>
      <c r="AA40" s="122">
        <f t="shared" si="31"/>
        <v>0</v>
      </c>
      <c r="AB40" s="122">
        <f t="shared" si="32"/>
        <v>0</v>
      </c>
      <c r="AC40" s="122">
        <f t="shared" si="33"/>
        <v>4</v>
      </c>
      <c r="AD40" s="122">
        <f t="shared" si="22"/>
        <v>0</v>
      </c>
      <c r="AE40" s="122">
        <f t="shared" si="23"/>
        <v>0</v>
      </c>
      <c r="AF40" s="123" t="str">
        <f t="shared" si="34"/>
        <v>nesplňuje min. počet 4závodů</v>
      </c>
    </row>
    <row r="41" spans="1:32" ht="19.5">
      <c r="A41" s="18" t="s">
        <v>43</v>
      </c>
      <c r="B41" s="31" t="s">
        <v>434</v>
      </c>
      <c r="C41" s="25"/>
      <c r="D41" s="50"/>
      <c r="E41" s="51"/>
      <c r="F41" s="54"/>
      <c r="G41" s="44"/>
      <c r="H41" s="39"/>
      <c r="I41" s="26"/>
      <c r="J41" s="33"/>
      <c r="K41" s="26">
        <v>12</v>
      </c>
      <c r="L41" s="33"/>
      <c r="M41" s="26"/>
      <c r="N41" s="33"/>
      <c r="O41" s="39"/>
      <c r="P41" s="118">
        <f t="shared" si="24"/>
        <v>12</v>
      </c>
      <c r="Q41" s="119" t="str">
        <f t="shared" si="25"/>
        <v>DQ</v>
      </c>
      <c r="R41" s="120">
        <f t="shared" si="26"/>
        <v>1</v>
      </c>
      <c r="S41" s="121">
        <f t="shared" si="27"/>
        <v>12</v>
      </c>
      <c r="T41" s="122">
        <f t="shared" si="18"/>
        <v>0</v>
      </c>
      <c r="U41" s="122">
        <f t="shared" si="19"/>
        <v>0</v>
      </c>
      <c r="V41" s="122">
        <f t="shared" si="20"/>
        <v>0</v>
      </c>
      <c r="W41" s="122">
        <f t="shared" si="21"/>
        <v>0</v>
      </c>
      <c r="X41" s="122">
        <f t="shared" si="28"/>
        <v>0</v>
      </c>
      <c r="Y41" s="122">
        <f t="shared" si="29"/>
        <v>0</v>
      </c>
      <c r="Z41" s="122">
        <f t="shared" si="30"/>
        <v>0</v>
      </c>
      <c r="AA41" s="122">
        <f t="shared" si="31"/>
        <v>12</v>
      </c>
      <c r="AB41" s="122">
        <f t="shared" si="32"/>
        <v>0</v>
      </c>
      <c r="AC41" s="122">
        <f t="shared" si="33"/>
        <v>0</v>
      </c>
      <c r="AD41" s="122">
        <f t="shared" si="22"/>
        <v>0</v>
      </c>
      <c r="AE41" s="122">
        <f t="shared" si="23"/>
        <v>0</v>
      </c>
      <c r="AF41" s="123" t="str">
        <f t="shared" si="34"/>
        <v>nesplňuje min. počet 4závodů</v>
      </c>
    </row>
    <row r="42" spans="1:32" ht="19.5">
      <c r="A42" s="18" t="s">
        <v>44</v>
      </c>
      <c r="B42" s="31" t="s">
        <v>125</v>
      </c>
      <c r="C42" s="25"/>
      <c r="D42" s="50"/>
      <c r="E42" s="51"/>
      <c r="F42" s="54"/>
      <c r="G42" s="44"/>
      <c r="H42" s="39"/>
      <c r="I42" s="26">
        <v>11</v>
      </c>
      <c r="J42" s="33"/>
      <c r="K42" s="26"/>
      <c r="L42" s="33"/>
      <c r="M42" s="26"/>
      <c r="N42" s="33"/>
      <c r="O42" s="39"/>
      <c r="P42" s="118">
        <f t="shared" si="24"/>
        <v>11</v>
      </c>
      <c r="Q42" s="119" t="str">
        <f t="shared" si="25"/>
        <v>DQ</v>
      </c>
      <c r="R42" s="120">
        <f t="shared" si="26"/>
        <v>1</v>
      </c>
      <c r="S42" s="121">
        <f t="shared" si="27"/>
        <v>11</v>
      </c>
      <c r="T42" s="122">
        <f t="shared" si="18"/>
        <v>0</v>
      </c>
      <c r="U42" s="122">
        <f t="shared" si="19"/>
        <v>0</v>
      </c>
      <c r="V42" s="122">
        <f t="shared" si="20"/>
        <v>0</v>
      </c>
      <c r="W42" s="122">
        <f t="shared" si="21"/>
        <v>0</v>
      </c>
      <c r="X42" s="122">
        <f t="shared" si="28"/>
        <v>0</v>
      </c>
      <c r="Y42" s="122">
        <f t="shared" si="29"/>
        <v>11</v>
      </c>
      <c r="Z42" s="122">
        <f t="shared" si="30"/>
        <v>0</v>
      </c>
      <c r="AA42" s="122">
        <f t="shared" si="31"/>
        <v>0</v>
      </c>
      <c r="AB42" s="122">
        <f t="shared" si="32"/>
        <v>0</v>
      </c>
      <c r="AC42" s="122">
        <f t="shared" si="33"/>
        <v>0</v>
      </c>
      <c r="AD42" s="122">
        <f t="shared" si="22"/>
        <v>0</v>
      </c>
      <c r="AE42" s="122">
        <f t="shared" si="23"/>
        <v>0</v>
      </c>
      <c r="AF42" s="123" t="str">
        <f t="shared" si="34"/>
        <v>nesplňuje min. počet 4závodů</v>
      </c>
    </row>
    <row r="43" spans="1:32" ht="19.5">
      <c r="A43" s="18" t="s">
        <v>45</v>
      </c>
      <c r="B43" s="31" t="s">
        <v>373</v>
      </c>
      <c r="C43" s="25">
        <v>3</v>
      </c>
      <c r="D43" s="50"/>
      <c r="E43" s="51"/>
      <c r="F43" s="54"/>
      <c r="G43" s="44"/>
      <c r="H43" s="39"/>
      <c r="I43" s="26">
        <v>6</v>
      </c>
      <c r="J43" s="33"/>
      <c r="K43" s="26"/>
      <c r="L43" s="33"/>
      <c r="M43" s="26">
        <v>2</v>
      </c>
      <c r="N43" s="33"/>
      <c r="O43" s="39"/>
      <c r="P43" s="118">
        <f t="shared" si="24"/>
        <v>11</v>
      </c>
      <c r="Q43" s="119" t="str">
        <f t="shared" si="25"/>
        <v>DQ</v>
      </c>
      <c r="R43" s="120">
        <f t="shared" si="26"/>
        <v>3</v>
      </c>
      <c r="S43" s="121">
        <f t="shared" si="27"/>
        <v>11</v>
      </c>
      <c r="T43" s="122">
        <f t="shared" si="18"/>
        <v>3</v>
      </c>
      <c r="U43" s="122">
        <f t="shared" si="19"/>
        <v>0</v>
      </c>
      <c r="V43" s="122">
        <f t="shared" si="20"/>
        <v>0</v>
      </c>
      <c r="W43" s="122">
        <f t="shared" si="21"/>
        <v>0</v>
      </c>
      <c r="X43" s="122">
        <f t="shared" si="28"/>
        <v>0</v>
      </c>
      <c r="Y43" s="122">
        <f t="shared" si="29"/>
        <v>6</v>
      </c>
      <c r="Z43" s="122">
        <f t="shared" si="30"/>
        <v>0</v>
      </c>
      <c r="AA43" s="122">
        <f t="shared" si="31"/>
        <v>0</v>
      </c>
      <c r="AB43" s="122">
        <f t="shared" si="32"/>
        <v>0</v>
      </c>
      <c r="AC43" s="122">
        <f t="shared" si="33"/>
        <v>2</v>
      </c>
      <c r="AD43" s="122">
        <f t="shared" si="22"/>
        <v>0</v>
      </c>
      <c r="AE43" s="122">
        <f t="shared" si="23"/>
        <v>0</v>
      </c>
      <c r="AF43" s="123" t="str">
        <f t="shared" si="34"/>
        <v>nesplňuje min. počet 4závodů</v>
      </c>
    </row>
    <row r="44" spans="1:32" ht="19.5">
      <c r="A44" s="18" t="s">
        <v>46</v>
      </c>
      <c r="B44" s="31" t="s">
        <v>149</v>
      </c>
      <c r="C44" s="25"/>
      <c r="D44" s="50"/>
      <c r="E44" s="51"/>
      <c r="F44" s="54"/>
      <c r="G44" s="44"/>
      <c r="H44" s="39">
        <v>11</v>
      </c>
      <c r="I44" s="26"/>
      <c r="J44" s="33"/>
      <c r="K44" s="26"/>
      <c r="L44" s="33"/>
      <c r="M44" s="26"/>
      <c r="N44" s="33"/>
      <c r="O44" s="39"/>
      <c r="P44" s="118">
        <f t="shared" si="24"/>
        <v>11</v>
      </c>
      <c r="Q44" s="119" t="str">
        <f t="shared" si="25"/>
        <v>DQ</v>
      </c>
      <c r="R44" s="120">
        <f t="shared" si="26"/>
        <v>1</v>
      </c>
      <c r="S44" s="121">
        <f t="shared" si="27"/>
        <v>11</v>
      </c>
      <c r="T44" s="122">
        <f t="shared" si="18"/>
        <v>0</v>
      </c>
      <c r="U44" s="122">
        <f t="shared" si="19"/>
        <v>0</v>
      </c>
      <c r="V44" s="122">
        <f t="shared" si="20"/>
        <v>0</v>
      </c>
      <c r="W44" s="122">
        <f t="shared" si="21"/>
        <v>0</v>
      </c>
      <c r="X44" s="122">
        <f t="shared" si="28"/>
        <v>11</v>
      </c>
      <c r="Y44" s="122">
        <f t="shared" si="29"/>
        <v>0</v>
      </c>
      <c r="Z44" s="122">
        <f t="shared" si="30"/>
        <v>0</v>
      </c>
      <c r="AA44" s="122">
        <f t="shared" si="31"/>
        <v>0</v>
      </c>
      <c r="AB44" s="122">
        <f t="shared" si="32"/>
        <v>0</v>
      </c>
      <c r="AC44" s="122">
        <f t="shared" si="33"/>
        <v>0</v>
      </c>
      <c r="AD44" s="122">
        <f t="shared" si="22"/>
        <v>0</v>
      </c>
      <c r="AE44" s="122">
        <f t="shared" si="23"/>
        <v>0</v>
      </c>
      <c r="AF44" s="123" t="str">
        <f t="shared" si="34"/>
        <v>nesplňuje min. počet 4závodů</v>
      </c>
    </row>
    <row r="45" spans="1:32" ht="19.5">
      <c r="A45" s="18" t="s">
        <v>47</v>
      </c>
      <c r="B45" s="31" t="s">
        <v>467</v>
      </c>
      <c r="C45" s="25"/>
      <c r="D45" s="50"/>
      <c r="E45" s="51"/>
      <c r="F45" s="54"/>
      <c r="G45" s="44"/>
      <c r="H45" s="39"/>
      <c r="I45" s="26"/>
      <c r="J45" s="33"/>
      <c r="K45" s="26"/>
      <c r="L45" s="33"/>
      <c r="M45" s="26"/>
      <c r="N45" s="33"/>
      <c r="O45" s="39">
        <v>11</v>
      </c>
      <c r="P45" s="118">
        <f t="shared" si="24"/>
        <v>11</v>
      </c>
      <c r="Q45" s="119" t="str">
        <f t="shared" si="25"/>
        <v>DQ</v>
      </c>
      <c r="R45" s="120">
        <f t="shared" si="26"/>
        <v>1</v>
      </c>
      <c r="S45" s="121">
        <f t="shared" si="27"/>
        <v>11</v>
      </c>
      <c r="T45" s="122">
        <f t="shared" si="18"/>
        <v>0</v>
      </c>
      <c r="U45" s="122">
        <f t="shared" si="19"/>
        <v>0</v>
      </c>
      <c r="V45" s="122">
        <f t="shared" si="20"/>
        <v>0</v>
      </c>
      <c r="W45" s="122">
        <f t="shared" si="21"/>
        <v>0</v>
      </c>
      <c r="X45" s="122">
        <f t="shared" si="28"/>
        <v>0</v>
      </c>
      <c r="Y45" s="122">
        <f t="shared" si="29"/>
        <v>0</v>
      </c>
      <c r="Z45" s="122">
        <f t="shared" si="30"/>
        <v>0</v>
      </c>
      <c r="AA45" s="122">
        <f t="shared" si="31"/>
        <v>0</v>
      </c>
      <c r="AB45" s="122">
        <f t="shared" si="32"/>
        <v>0</v>
      </c>
      <c r="AC45" s="122">
        <f t="shared" si="33"/>
        <v>0</v>
      </c>
      <c r="AD45" s="122">
        <f t="shared" si="22"/>
        <v>0</v>
      </c>
      <c r="AE45" s="122">
        <f t="shared" si="23"/>
        <v>11</v>
      </c>
      <c r="AF45" s="123" t="str">
        <f t="shared" si="34"/>
        <v>nesplňuje min. počet 4závodů</v>
      </c>
    </row>
    <row r="46" spans="1:32" ht="19.5">
      <c r="A46" s="18" t="s">
        <v>48</v>
      </c>
      <c r="B46" s="31" t="s">
        <v>89</v>
      </c>
      <c r="C46" s="25"/>
      <c r="D46" s="50"/>
      <c r="E46" s="51"/>
      <c r="F46" s="54"/>
      <c r="G46" s="44"/>
      <c r="H46" s="39"/>
      <c r="I46" s="26">
        <v>9</v>
      </c>
      <c r="J46" s="33"/>
      <c r="K46" s="26"/>
      <c r="L46" s="33"/>
      <c r="M46" s="26"/>
      <c r="N46" s="33"/>
      <c r="O46" s="39"/>
      <c r="P46" s="118">
        <f t="shared" si="24"/>
        <v>9</v>
      </c>
      <c r="Q46" s="119" t="str">
        <f t="shared" si="25"/>
        <v>DQ</v>
      </c>
      <c r="R46" s="120">
        <f t="shared" si="26"/>
        <v>1</v>
      </c>
      <c r="S46" s="121">
        <f t="shared" si="27"/>
        <v>9</v>
      </c>
      <c r="T46" s="122">
        <f t="shared" si="18"/>
        <v>0</v>
      </c>
      <c r="U46" s="122">
        <f t="shared" si="19"/>
        <v>0</v>
      </c>
      <c r="V46" s="122">
        <f t="shared" si="20"/>
        <v>0</v>
      </c>
      <c r="W46" s="122">
        <f t="shared" si="21"/>
        <v>0</v>
      </c>
      <c r="X46" s="122">
        <f t="shared" si="28"/>
        <v>0</v>
      </c>
      <c r="Y46" s="122">
        <f t="shared" si="29"/>
        <v>9</v>
      </c>
      <c r="Z46" s="122">
        <f t="shared" si="30"/>
        <v>0</v>
      </c>
      <c r="AA46" s="122">
        <f t="shared" si="31"/>
        <v>0</v>
      </c>
      <c r="AB46" s="122">
        <f t="shared" si="32"/>
        <v>0</v>
      </c>
      <c r="AC46" s="122">
        <f t="shared" si="33"/>
        <v>0</v>
      </c>
      <c r="AD46" s="122">
        <f t="shared" si="22"/>
        <v>0</v>
      </c>
      <c r="AE46" s="122">
        <f t="shared" si="23"/>
        <v>0</v>
      </c>
      <c r="AF46" s="123" t="str">
        <f t="shared" si="34"/>
        <v>nesplňuje min. počet 4závodů</v>
      </c>
    </row>
    <row r="47" spans="1:32" ht="19.5">
      <c r="A47" s="18" t="s">
        <v>49</v>
      </c>
      <c r="B47" s="31" t="s">
        <v>435</v>
      </c>
      <c r="C47" s="25"/>
      <c r="D47" s="50"/>
      <c r="E47" s="51"/>
      <c r="F47" s="54"/>
      <c r="G47" s="44"/>
      <c r="H47" s="39"/>
      <c r="I47" s="26"/>
      <c r="J47" s="33"/>
      <c r="K47" s="26">
        <v>8</v>
      </c>
      <c r="L47" s="33"/>
      <c r="M47" s="26"/>
      <c r="N47" s="33"/>
      <c r="O47" s="39"/>
      <c r="P47" s="118">
        <f t="shared" si="24"/>
        <v>8</v>
      </c>
      <c r="Q47" s="119" t="str">
        <f t="shared" si="25"/>
        <v>DQ</v>
      </c>
      <c r="R47" s="120">
        <f t="shared" si="26"/>
        <v>1</v>
      </c>
      <c r="S47" s="121">
        <f t="shared" si="27"/>
        <v>8</v>
      </c>
      <c r="T47" s="122">
        <f t="shared" si="18"/>
        <v>0</v>
      </c>
      <c r="U47" s="122">
        <f t="shared" si="19"/>
        <v>0</v>
      </c>
      <c r="V47" s="122">
        <f t="shared" si="20"/>
        <v>0</v>
      </c>
      <c r="W47" s="122">
        <f t="shared" si="21"/>
        <v>0</v>
      </c>
      <c r="X47" s="122">
        <f t="shared" si="28"/>
        <v>0</v>
      </c>
      <c r="Y47" s="122">
        <f t="shared" si="29"/>
        <v>0</v>
      </c>
      <c r="Z47" s="122">
        <f t="shared" si="30"/>
        <v>0</v>
      </c>
      <c r="AA47" s="122">
        <f t="shared" si="31"/>
        <v>8</v>
      </c>
      <c r="AB47" s="122">
        <f t="shared" si="32"/>
        <v>0</v>
      </c>
      <c r="AC47" s="122">
        <f t="shared" si="33"/>
        <v>0</v>
      </c>
      <c r="AD47" s="122">
        <f t="shared" si="22"/>
        <v>0</v>
      </c>
      <c r="AE47" s="122">
        <f t="shared" si="23"/>
        <v>0</v>
      </c>
      <c r="AF47" s="123" t="str">
        <f t="shared" si="34"/>
        <v>nesplňuje min. počet 4závodů</v>
      </c>
    </row>
    <row r="48" spans="1:32" ht="19.5">
      <c r="A48" s="18" t="s">
        <v>50</v>
      </c>
      <c r="B48" s="31" t="s">
        <v>345</v>
      </c>
      <c r="C48" s="25"/>
      <c r="D48" s="50"/>
      <c r="E48" s="51"/>
      <c r="F48" s="54"/>
      <c r="G48" s="44"/>
      <c r="H48" s="39">
        <v>7</v>
      </c>
      <c r="I48" s="26"/>
      <c r="J48" s="33"/>
      <c r="K48" s="26"/>
      <c r="L48" s="33"/>
      <c r="M48" s="26"/>
      <c r="N48" s="33"/>
      <c r="O48" s="39"/>
      <c r="P48" s="118">
        <f t="shared" si="24"/>
        <v>7</v>
      </c>
      <c r="Q48" s="119" t="str">
        <f t="shared" si="25"/>
        <v>DQ</v>
      </c>
      <c r="R48" s="120">
        <f t="shared" si="26"/>
        <v>1</v>
      </c>
      <c r="S48" s="121">
        <f t="shared" si="27"/>
        <v>7</v>
      </c>
      <c r="T48" s="122">
        <f t="shared" si="18"/>
        <v>0</v>
      </c>
      <c r="U48" s="122">
        <f t="shared" si="19"/>
        <v>0</v>
      </c>
      <c r="V48" s="122">
        <f t="shared" si="20"/>
        <v>0</v>
      </c>
      <c r="W48" s="122">
        <f t="shared" si="21"/>
        <v>0</v>
      </c>
      <c r="X48" s="122">
        <f t="shared" si="28"/>
        <v>7</v>
      </c>
      <c r="Y48" s="122">
        <f t="shared" si="29"/>
        <v>0</v>
      </c>
      <c r="Z48" s="122">
        <f t="shared" si="30"/>
        <v>0</v>
      </c>
      <c r="AA48" s="122">
        <f t="shared" si="31"/>
        <v>0</v>
      </c>
      <c r="AB48" s="122">
        <f t="shared" si="32"/>
        <v>0</v>
      </c>
      <c r="AC48" s="122">
        <f t="shared" si="33"/>
        <v>0</v>
      </c>
      <c r="AD48" s="122">
        <f t="shared" si="22"/>
        <v>0</v>
      </c>
      <c r="AE48" s="122">
        <f t="shared" si="23"/>
        <v>0</v>
      </c>
      <c r="AF48" s="123" t="str">
        <f t="shared" si="34"/>
        <v>nesplňuje min. počet 4závodů</v>
      </c>
    </row>
    <row r="49" spans="1:32" ht="19.5">
      <c r="A49" s="18" t="s">
        <v>51</v>
      </c>
      <c r="B49" s="31" t="s">
        <v>84</v>
      </c>
      <c r="C49" s="25"/>
      <c r="D49" s="50"/>
      <c r="E49" s="51"/>
      <c r="F49" s="54"/>
      <c r="G49" s="44"/>
      <c r="H49" s="39"/>
      <c r="I49" s="26"/>
      <c r="J49" s="33"/>
      <c r="K49" s="26">
        <v>7</v>
      </c>
      <c r="L49" s="33"/>
      <c r="M49" s="26"/>
      <c r="N49" s="33"/>
      <c r="O49" s="39"/>
      <c r="P49" s="118">
        <f t="shared" si="24"/>
        <v>7</v>
      </c>
      <c r="Q49" s="119" t="str">
        <f t="shared" si="25"/>
        <v>DQ</v>
      </c>
      <c r="R49" s="120">
        <f t="shared" si="26"/>
        <v>1</v>
      </c>
      <c r="S49" s="121">
        <f t="shared" si="27"/>
        <v>7</v>
      </c>
      <c r="T49" s="122">
        <f t="shared" si="18"/>
        <v>0</v>
      </c>
      <c r="U49" s="122">
        <f t="shared" si="19"/>
        <v>0</v>
      </c>
      <c r="V49" s="122">
        <f t="shared" si="20"/>
        <v>0</v>
      </c>
      <c r="W49" s="122">
        <f t="shared" si="21"/>
        <v>0</v>
      </c>
      <c r="X49" s="122">
        <f t="shared" si="28"/>
        <v>0</v>
      </c>
      <c r="Y49" s="122">
        <f t="shared" si="29"/>
        <v>0</v>
      </c>
      <c r="Z49" s="122">
        <f t="shared" si="30"/>
        <v>0</v>
      </c>
      <c r="AA49" s="122">
        <f t="shared" si="31"/>
        <v>7</v>
      </c>
      <c r="AB49" s="122">
        <f t="shared" si="32"/>
        <v>0</v>
      </c>
      <c r="AC49" s="122">
        <f t="shared" si="33"/>
        <v>0</v>
      </c>
      <c r="AD49" s="122">
        <f t="shared" si="22"/>
        <v>0</v>
      </c>
      <c r="AE49" s="122">
        <f t="shared" si="23"/>
        <v>0</v>
      </c>
      <c r="AF49" s="123" t="str">
        <f t="shared" si="34"/>
        <v>nesplňuje min. počet 4závodů</v>
      </c>
    </row>
    <row r="50" spans="1:32" ht="19.5">
      <c r="A50" s="18" t="s">
        <v>52</v>
      </c>
      <c r="B50" s="31" t="s">
        <v>75</v>
      </c>
      <c r="C50" s="26"/>
      <c r="D50" s="50"/>
      <c r="E50" s="51"/>
      <c r="F50" s="54"/>
      <c r="G50" s="44"/>
      <c r="H50" s="39">
        <v>6</v>
      </c>
      <c r="I50" s="26"/>
      <c r="J50" s="33"/>
      <c r="K50" s="26"/>
      <c r="L50" s="33"/>
      <c r="M50" s="26"/>
      <c r="N50" s="33"/>
      <c r="O50" s="39"/>
      <c r="P50" s="118">
        <f t="shared" si="24"/>
        <v>6</v>
      </c>
      <c r="Q50" s="119" t="str">
        <f t="shared" si="25"/>
        <v>DQ</v>
      </c>
      <c r="R50" s="120">
        <f t="shared" si="26"/>
        <v>1</v>
      </c>
      <c r="S50" s="121">
        <f t="shared" si="27"/>
        <v>6</v>
      </c>
      <c r="T50" s="122">
        <f t="shared" si="18"/>
        <v>0</v>
      </c>
      <c r="U50" s="122">
        <f t="shared" si="19"/>
        <v>0</v>
      </c>
      <c r="V50" s="122">
        <f t="shared" si="20"/>
        <v>0</v>
      </c>
      <c r="W50" s="122">
        <f t="shared" si="21"/>
        <v>0</v>
      </c>
      <c r="X50" s="122">
        <f t="shared" si="28"/>
        <v>6</v>
      </c>
      <c r="Y50" s="122">
        <f t="shared" si="29"/>
        <v>0</v>
      </c>
      <c r="Z50" s="122">
        <f t="shared" si="30"/>
        <v>0</v>
      </c>
      <c r="AA50" s="122">
        <f t="shared" si="31"/>
        <v>0</v>
      </c>
      <c r="AB50" s="122">
        <f t="shared" si="32"/>
        <v>0</v>
      </c>
      <c r="AC50" s="122">
        <f t="shared" si="33"/>
        <v>0</v>
      </c>
      <c r="AD50" s="122">
        <f t="shared" si="22"/>
        <v>0</v>
      </c>
      <c r="AE50" s="122">
        <f t="shared" si="23"/>
        <v>0</v>
      </c>
      <c r="AF50" s="123" t="str">
        <f t="shared" si="34"/>
        <v>nesplňuje min. počet 4závodů</v>
      </c>
    </row>
    <row r="51" spans="1:32" ht="19.5">
      <c r="A51" s="18" t="s">
        <v>53</v>
      </c>
      <c r="B51" s="31" t="s">
        <v>468</v>
      </c>
      <c r="C51" s="25"/>
      <c r="D51" s="50"/>
      <c r="E51" s="51"/>
      <c r="F51" s="54"/>
      <c r="G51" s="44"/>
      <c r="H51" s="39"/>
      <c r="I51" s="26"/>
      <c r="J51" s="33"/>
      <c r="K51" s="26">
        <v>1</v>
      </c>
      <c r="L51" s="33"/>
      <c r="M51" s="26"/>
      <c r="N51" s="33"/>
      <c r="O51" s="39">
        <v>5</v>
      </c>
      <c r="P51" s="118">
        <f t="shared" si="24"/>
        <v>6</v>
      </c>
      <c r="Q51" s="119" t="str">
        <f t="shared" si="25"/>
        <v>DQ</v>
      </c>
      <c r="R51" s="120">
        <f t="shared" si="26"/>
        <v>2</v>
      </c>
      <c r="S51" s="121">
        <f t="shared" si="27"/>
        <v>6</v>
      </c>
      <c r="T51" s="122">
        <f t="shared" si="18"/>
        <v>0</v>
      </c>
      <c r="U51" s="122">
        <f t="shared" si="19"/>
        <v>0</v>
      </c>
      <c r="V51" s="122">
        <f t="shared" si="20"/>
        <v>0</v>
      </c>
      <c r="W51" s="122">
        <f t="shared" si="21"/>
        <v>0</v>
      </c>
      <c r="X51" s="122">
        <f t="shared" si="28"/>
        <v>0</v>
      </c>
      <c r="Y51" s="122">
        <f t="shared" si="29"/>
        <v>0</v>
      </c>
      <c r="Z51" s="122">
        <f t="shared" si="30"/>
        <v>0</v>
      </c>
      <c r="AA51" s="122">
        <f t="shared" si="31"/>
        <v>1</v>
      </c>
      <c r="AB51" s="122">
        <f t="shared" si="32"/>
        <v>0</v>
      </c>
      <c r="AC51" s="122">
        <f t="shared" si="33"/>
        <v>0</v>
      </c>
      <c r="AD51" s="122">
        <f t="shared" si="22"/>
        <v>0</v>
      </c>
      <c r="AE51" s="122">
        <f t="shared" si="23"/>
        <v>5</v>
      </c>
      <c r="AF51" s="123" t="str">
        <f t="shared" si="34"/>
        <v>nesplňuje min. počet 4závodů</v>
      </c>
    </row>
    <row r="52" spans="1:32" ht="19.5">
      <c r="A52" s="18" t="s">
        <v>54</v>
      </c>
      <c r="B52" s="31" t="s">
        <v>374</v>
      </c>
      <c r="C52" s="25"/>
      <c r="D52" s="50"/>
      <c r="E52" s="51"/>
      <c r="F52" s="54"/>
      <c r="G52" s="44"/>
      <c r="H52" s="39"/>
      <c r="I52" s="26">
        <v>5</v>
      </c>
      <c r="J52" s="33"/>
      <c r="K52" s="26"/>
      <c r="L52" s="33"/>
      <c r="M52" s="26"/>
      <c r="N52" s="33"/>
      <c r="O52" s="39"/>
      <c r="P52" s="118">
        <f t="shared" si="24"/>
        <v>5</v>
      </c>
      <c r="Q52" s="119" t="str">
        <f t="shared" si="25"/>
        <v>DQ</v>
      </c>
      <c r="R52" s="120">
        <f t="shared" si="26"/>
        <v>1</v>
      </c>
      <c r="S52" s="121">
        <f t="shared" si="27"/>
        <v>5</v>
      </c>
      <c r="T52" s="122">
        <f t="shared" si="18"/>
        <v>0</v>
      </c>
      <c r="U52" s="122">
        <f t="shared" si="19"/>
        <v>0</v>
      </c>
      <c r="V52" s="122">
        <f t="shared" si="20"/>
        <v>0</v>
      </c>
      <c r="W52" s="122">
        <f t="shared" si="21"/>
        <v>0</v>
      </c>
      <c r="X52" s="122">
        <f t="shared" si="28"/>
        <v>0</v>
      </c>
      <c r="Y52" s="122">
        <f t="shared" si="29"/>
        <v>5</v>
      </c>
      <c r="Z52" s="122">
        <f t="shared" si="30"/>
        <v>0</v>
      </c>
      <c r="AA52" s="122">
        <f t="shared" si="31"/>
        <v>0</v>
      </c>
      <c r="AB52" s="122">
        <f t="shared" si="32"/>
        <v>0</v>
      </c>
      <c r="AC52" s="122">
        <f t="shared" si="33"/>
        <v>0</v>
      </c>
      <c r="AD52" s="122">
        <f t="shared" si="22"/>
        <v>0</v>
      </c>
      <c r="AE52" s="122">
        <f t="shared" si="23"/>
        <v>0</v>
      </c>
      <c r="AF52" s="123" t="str">
        <f t="shared" si="34"/>
        <v>nesplňuje min. počet 4závodů</v>
      </c>
    </row>
    <row r="53" spans="1:32" ht="19.5">
      <c r="A53" s="18" t="s">
        <v>55</v>
      </c>
      <c r="B53" s="31" t="s">
        <v>436</v>
      </c>
      <c r="C53" s="25"/>
      <c r="D53" s="50"/>
      <c r="E53" s="51"/>
      <c r="F53" s="54"/>
      <c r="G53" s="44"/>
      <c r="H53" s="39"/>
      <c r="I53" s="26"/>
      <c r="J53" s="33"/>
      <c r="K53" s="26">
        <v>4</v>
      </c>
      <c r="L53" s="33"/>
      <c r="M53" s="26"/>
      <c r="N53" s="33"/>
      <c r="O53" s="39"/>
      <c r="P53" s="118">
        <f t="shared" si="24"/>
        <v>4</v>
      </c>
      <c r="Q53" s="119" t="str">
        <f t="shared" si="25"/>
        <v>DQ</v>
      </c>
      <c r="R53" s="120">
        <f t="shared" si="26"/>
        <v>1</v>
      </c>
      <c r="S53" s="121">
        <f t="shared" si="27"/>
        <v>4</v>
      </c>
      <c r="T53" s="122">
        <f t="shared" si="18"/>
        <v>0</v>
      </c>
      <c r="U53" s="122">
        <f t="shared" si="19"/>
        <v>0</v>
      </c>
      <c r="V53" s="122">
        <f t="shared" si="20"/>
        <v>0</v>
      </c>
      <c r="W53" s="122">
        <f t="shared" si="21"/>
        <v>0</v>
      </c>
      <c r="X53" s="122">
        <f t="shared" si="28"/>
        <v>0</v>
      </c>
      <c r="Y53" s="122">
        <f t="shared" si="29"/>
        <v>0</v>
      </c>
      <c r="Z53" s="122">
        <f t="shared" si="30"/>
        <v>0</v>
      </c>
      <c r="AA53" s="122">
        <f t="shared" si="31"/>
        <v>4</v>
      </c>
      <c r="AB53" s="122">
        <f t="shared" si="32"/>
        <v>0</v>
      </c>
      <c r="AC53" s="122">
        <f t="shared" si="33"/>
        <v>0</v>
      </c>
      <c r="AD53" s="122">
        <f t="shared" si="22"/>
        <v>0</v>
      </c>
      <c r="AE53" s="122">
        <f t="shared" si="23"/>
        <v>0</v>
      </c>
      <c r="AF53" s="123" t="str">
        <f t="shared" si="34"/>
        <v>nesplňuje min. počet 4závodů</v>
      </c>
    </row>
    <row r="54" spans="1:32" ht="19.5">
      <c r="A54" s="18" t="s">
        <v>56</v>
      </c>
      <c r="B54" s="31" t="s">
        <v>83</v>
      </c>
      <c r="C54" s="26"/>
      <c r="D54" s="50"/>
      <c r="E54" s="51"/>
      <c r="F54" s="54"/>
      <c r="G54" s="44"/>
      <c r="H54" s="39"/>
      <c r="I54" s="26"/>
      <c r="J54" s="33"/>
      <c r="K54" s="26">
        <v>3</v>
      </c>
      <c r="L54" s="33"/>
      <c r="M54" s="26"/>
      <c r="N54" s="33"/>
      <c r="O54" s="39"/>
      <c r="P54" s="118">
        <f t="shared" si="24"/>
        <v>3</v>
      </c>
      <c r="Q54" s="119" t="str">
        <f t="shared" si="25"/>
        <v>DQ</v>
      </c>
      <c r="R54" s="120">
        <f t="shared" si="26"/>
        <v>1</v>
      </c>
      <c r="S54" s="121">
        <f t="shared" si="27"/>
        <v>3</v>
      </c>
      <c r="T54" s="122">
        <f t="shared" si="18"/>
        <v>0</v>
      </c>
      <c r="U54" s="122">
        <f t="shared" si="19"/>
        <v>0</v>
      </c>
      <c r="V54" s="122">
        <f t="shared" si="20"/>
        <v>0</v>
      </c>
      <c r="W54" s="122">
        <f t="shared" si="21"/>
        <v>0</v>
      </c>
      <c r="X54" s="122">
        <f t="shared" si="28"/>
        <v>0</v>
      </c>
      <c r="Y54" s="122">
        <f t="shared" si="29"/>
        <v>0</v>
      </c>
      <c r="Z54" s="122">
        <f t="shared" si="30"/>
        <v>0</v>
      </c>
      <c r="AA54" s="122">
        <f t="shared" si="31"/>
        <v>3</v>
      </c>
      <c r="AB54" s="122">
        <f t="shared" si="32"/>
        <v>0</v>
      </c>
      <c r="AC54" s="122">
        <f t="shared" si="33"/>
        <v>0</v>
      </c>
      <c r="AD54" s="122">
        <f t="shared" si="22"/>
        <v>0</v>
      </c>
      <c r="AE54" s="122">
        <f t="shared" si="23"/>
        <v>0</v>
      </c>
      <c r="AF54" s="123" t="str">
        <f t="shared" si="34"/>
        <v>nesplňuje min. počet 4závodů</v>
      </c>
    </row>
    <row r="55" spans="1:32" ht="19.5">
      <c r="A55" s="18" t="s">
        <v>57</v>
      </c>
      <c r="B55" s="31" t="s">
        <v>270</v>
      </c>
      <c r="C55" s="25">
        <v>1</v>
      </c>
      <c r="D55" s="50"/>
      <c r="E55" s="51"/>
      <c r="F55" s="54"/>
      <c r="G55" s="44"/>
      <c r="H55" s="39"/>
      <c r="I55" s="26"/>
      <c r="J55" s="33"/>
      <c r="K55" s="26"/>
      <c r="L55" s="33"/>
      <c r="M55" s="26">
        <v>1</v>
      </c>
      <c r="N55" s="33"/>
      <c r="O55" s="39"/>
      <c r="P55" s="118">
        <f t="shared" si="24"/>
        <v>2</v>
      </c>
      <c r="Q55" s="119" t="str">
        <f t="shared" si="25"/>
        <v>DQ</v>
      </c>
      <c r="R55" s="120">
        <f t="shared" si="26"/>
        <v>2</v>
      </c>
      <c r="S55" s="121">
        <f t="shared" si="27"/>
        <v>2</v>
      </c>
      <c r="T55" s="122">
        <f t="shared" si="18"/>
        <v>1</v>
      </c>
      <c r="U55" s="122">
        <f t="shared" si="19"/>
        <v>0</v>
      </c>
      <c r="V55" s="122">
        <f t="shared" si="20"/>
        <v>0</v>
      </c>
      <c r="W55" s="122">
        <f t="shared" si="21"/>
        <v>0</v>
      </c>
      <c r="X55" s="122">
        <f t="shared" si="28"/>
        <v>0</v>
      </c>
      <c r="Y55" s="122">
        <f t="shared" si="29"/>
        <v>0</v>
      </c>
      <c r="Z55" s="122">
        <f t="shared" si="30"/>
        <v>0</v>
      </c>
      <c r="AA55" s="122">
        <f t="shared" si="31"/>
        <v>0</v>
      </c>
      <c r="AB55" s="122">
        <f t="shared" si="32"/>
        <v>0</v>
      </c>
      <c r="AC55" s="122">
        <f t="shared" si="33"/>
        <v>1</v>
      </c>
      <c r="AD55" s="122">
        <f t="shared" si="22"/>
        <v>0</v>
      </c>
      <c r="AE55" s="122">
        <f t="shared" si="23"/>
        <v>0</v>
      </c>
      <c r="AF55" s="123" t="str">
        <f t="shared" si="34"/>
        <v>nesplňuje min. počet 4závodů</v>
      </c>
    </row>
    <row r="56" spans="1:32" ht="19.5">
      <c r="A56" s="18" t="s">
        <v>58</v>
      </c>
      <c r="B56" s="31" t="s">
        <v>86</v>
      </c>
      <c r="C56" s="25"/>
      <c r="D56" s="50"/>
      <c r="E56" s="51"/>
      <c r="F56" s="54"/>
      <c r="G56" s="44"/>
      <c r="H56" s="39"/>
      <c r="I56" s="26"/>
      <c r="J56" s="33"/>
      <c r="K56" s="26">
        <v>2</v>
      </c>
      <c r="L56" s="33"/>
      <c r="M56" s="26"/>
      <c r="N56" s="33"/>
      <c r="O56" s="39"/>
      <c r="P56" s="118">
        <f t="shared" si="24"/>
        <v>2</v>
      </c>
      <c r="Q56" s="119" t="str">
        <f t="shared" si="25"/>
        <v>DQ</v>
      </c>
      <c r="R56" s="120">
        <f t="shared" si="26"/>
        <v>1</v>
      </c>
      <c r="S56" s="121">
        <f t="shared" si="27"/>
        <v>2</v>
      </c>
      <c r="T56" s="122">
        <f t="shared" si="18"/>
        <v>0</v>
      </c>
      <c r="U56" s="122">
        <f t="shared" si="19"/>
        <v>0</v>
      </c>
      <c r="V56" s="122">
        <f t="shared" si="20"/>
        <v>0</v>
      </c>
      <c r="W56" s="122">
        <f t="shared" si="21"/>
        <v>0</v>
      </c>
      <c r="X56" s="122">
        <f t="shared" si="28"/>
        <v>0</v>
      </c>
      <c r="Y56" s="122">
        <f t="shared" si="29"/>
        <v>0</v>
      </c>
      <c r="Z56" s="122">
        <f t="shared" si="30"/>
        <v>0</v>
      </c>
      <c r="AA56" s="122">
        <f t="shared" si="31"/>
        <v>2</v>
      </c>
      <c r="AB56" s="122">
        <f t="shared" si="32"/>
        <v>0</v>
      </c>
      <c r="AC56" s="122">
        <f t="shared" si="33"/>
        <v>0</v>
      </c>
      <c r="AD56" s="122">
        <f t="shared" si="22"/>
        <v>0</v>
      </c>
      <c r="AE56" s="122">
        <f t="shared" si="23"/>
        <v>0</v>
      </c>
      <c r="AF56" s="123" t="str">
        <f t="shared" si="34"/>
        <v>nesplňuje min. počet 4závodů</v>
      </c>
    </row>
    <row r="57" spans="1:32" ht="19.5">
      <c r="A57" s="18" t="s">
        <v>59</v>
      </c>
      <c r="B57" s="31" t="s">
        <v>348</v>
      </c>
      <c r="C57" s="25"/>
      <c r="D57" s="50"/>
      <c r="E57" s="51"/>
      <c r="F57" s="54"/>
      <c r="G57" s="44"/>
      <c r="H57" s="39">
        <v>1</v>
      </c>
      <c r="I57" s="26"/>
      <c r="J57" s="33"/>
      <c r="K57" s="26"/>
      <c r="L57" s="33"/>
      <c r="M57" s="26"/>
      <c r="N57" s="33"/>
      <c r="O57" s="39"/>
      <c r="P57" s="118">
        <f t="shared" si="24"/>
        <v>1</v>
      </c>
      <c r="Q57" s="119" t="str">
        <f t="shared" si="25"/>
        <v>DQ</v>
      </c>
      <c r="R57" s="120">
        <f t="shared" si="26"/>
        <v>1</v>
      </c>
      <c r="S57" s="121">
        <f t="shared" si="27"/>
        <v>1</v>
      </c>
      <c r="T57" s="122">
        <f t="shared" si="18"/>
        <v>0</v>
      </c>
      <c r="U57" s="122">
        <f t="shared" si="19"/>
        <v>0</v>
      </c>
      <c r="V57" s="122">
        <f t="shared" si="20"/>
        <v>0</v>
      </c>
      <c r="W57" s="122">
        <f t="shared" si="21"/>
        <v>0</v>
      </c>
      <c r="X57" s="122">
        <f t="shared" si="28"/>
        <v>1</v>
      </c>
      <c r="Y57" s="122">
        <f t="shared" si="29"/>
        <v>0</v>
      </c>
      <c r="Z57" s="122">
        <f t="shared" si="30"/>
        <v>0</v>
      </c>
      <c r="AA57" s="122">
        <f t="shared" si="31"/>
        <v>0</v>
      </c>
      <c r="AB57" s="122">
        <f t="shared" si="32"/>
        <v>0</v>
      </c>
      <c r="AC57" s="122">
        <f t="shared" si="33"/>
        <v>0</v>
      </c>
      <c r="AD57" s="122">
        <f t="shared" si="22"/>
        <v>0</v>
      </c>
      <c r="AE57" s="122">
        <f t="shared" si="23"/>
        <v>0</v>
      </c>
      <c r="AF57" s="123" t="str">
        <f t="shared" si="34"/>
        <v>nesplňuje min. počet 4závodů</v>
      </c>
    </row>
    <row r="58" spans="1:32" ht="19.5">
      <c r="A58" s="126" t="s">
        <v>60</v>
      </c>
      <c r="B58" s="31" t="s">
        <v>437</v>
      </c>
      <c r="C58" s="25"/>
      <c r="D58" s="50"/>
      <c r="E58" s="51"/>
      <c r="F58" s="54"/>
      <c r="G58" s="44"/>
      <c r="H58" s="39"/>
      <c r="I58" s="26"/>
      <c r="J58" s="33"/>
      <c r="K58" s="26">
        <v>1</v>
      </c>
      <c r="L58" s="33"/>
      <c r="M58" s="26"/>
      <c r="N58" s="33"/>
      <c r="O58" s="39"/>
      <c r="P58" s="118">
        <f t="shared" si="24"/>
        <v>1</v>
      </c>
      <c r="Q58" s="119" t="str">
        <f t="shared" si="25"/>
        <v>DQ</v>
      </c>
      <c r="R58" s="120">
        <f t="shared" si="26"/>
        <v>1</v>
      </c>
      <c r="S58" s="121">
        <f t="shared" si="27"/>
        <v>1</v>
      </c>
      <c r="T58" s="122">
        <f t="shared" si="18"/>
        <v>0</v>
      </c>
      <c r="U58" s="122">
        <f t="shared" si="19"/>
        <v>0</v>
      </c>
      <c r="V58" s="122">
        <f t="shared" si="20"/>
        <v>0</v>
      </c>
      <c r="W58" s="122">
        <f t="shared" si="21"/>
        <v>0</v>
      </c>
      <c r="X58" s="122">
        <f t="shared" si="28"/>
        <v>0</v>
      </c>
      <c r="Y58" s="122">
        <f t="shared" si="29"/>
        <v>0</v>
      </c>
      <c r="Z58" s="122">
        <f t="shared" si="30"/>
        <v>0</v>
      </c>
      <c r="AA58" s="122">
        <f t="shared" si="31"/>
        <v>1</v>
      </c>
      <c r="AB58" s="122">
        <f t="shared" si="32"/>
        <v>0</v>
      </c>
      <c r="AC58" s="122">
        <f t="shared" si="33"/>
        <v>0</v>
      </c>
      <c r="AD58" s="122">
        <f t="shared" si="22"/>
        <v>0</v>
      </c>
      <c r="AE58" s="122">
        <f t="shared" si="23"/>
        <v>0</v>
      </c>
      <c r="AF58" s="123" t="str">
        <f t="shared" si="34"/>
        <v>nesplňuje min. počet 4závodů</v>
      </c>
    </row>
  </sheetData>
  <sheetProtection/>
  <mergeCells count="4">
    <mergeCell ref="P1:P2"/>
    <mergeCell ref="Q1:Q2"/>
    <mergeCell ref="R1:R2"/>
    <mergeCell ref="S1:S2"/>
  </mergeCells>
  <conditionalFormatting sqref="R3">
    <cfRule type="cellIs" priority="13" dxfId="1" operator="lessThan" stopIfTrue="1">
      <formula>4</formula>
    </cfRule>
    <cfRule type="cellIs" priority="14" dxfId="0" operator="greaterThanOrEqual" stopIfTrue="1">
      <formula>4</formula>
    </cfRule>
  </conditionalFormatting>
  <conditionalFormatting sqref="R17">
    <cfRule type="cellIs" priority="5" dxfId="1" operator="lessThan" stopIfTrue="1">
      <formula>4</formula>
    </cfRule>
    <cfRule type="cellIs" priority="6" dxfId="0" operator="greaterThanOrEqual" stopIfTrue="1">
      <formula>4</formula>
    </cfRule>
  </conditionalFormatting>
  <conditionalFormatting sqref="R4:R16">
    <cfRule type="cellIs" priority="9" dxfId="1" operator="lessThan" stopIfTrue="1">
      <formula>4</formula>
    </cfRule>
    <cfRule type="cellIs" priority="10" dxfId="0" operator="greaterThanOrEqual" stopIfTrue="1">
      <formula>4</formula>
    </cfRule>
  </conditionalFormatting>
  <conditionalFormatting sqref="R18:R29">
    <cfRule type="cellIs" priority="3" dxfId="1" operator="lessThan" stopIfTrue="1">
      <formula>4</formula>
    </cfRule>
    <cfRule type="cellIs" priority="4" dxfId="0" operator="greaterThanOrEqual" stopIfTrue="1">
      <formula>4</formula>
    </cfRule>
  </conditionalFormatting>
  <conditionalFormatting sqref="R30:R58">
    <cfRule type="cellIs" priority="1" dxfId="1" operator="lessThan" stopIfTrue="1">
      <formula>4</formula>
    </cfRule>
    <cfRule type="cellIs" priority="2" dxfId="0" operator="greaterThanOrEqual" stopIfTrue="1">
      <formula>4</formula>
    </cfRule>
  </conditionalFormatting>
  <printOptions/>
  <pageMargins left="0.68" right="0.57" top="0.72" bottom="0.44" header="0.4921259845" footer="0.37"/>
  <pageSetup horizontalDpi="300" verticalDpi="300" orientation="landscape" paperSize="9" r:id="rId1"/>
  <headerFooter alignWithMargins="0">
    <oddHeader>&amp;CLAŠSKÁ BĚŽECKÁ LIGA 2007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K226"/>
  <sheetViews>
    <sheetView zoomScalePageLayoutView="0" workbookViewId="0" topLeftCell="A145">
      <selection activeCell="B207" sqref="B207"/>
    </sheetView>
  </sheetViews>
  <sheetFormatPr defaultColWidth="9.00390625" defaultRowHeight="12.75"/>
  <cols>
    <col min="1" max="1" width="6.625" style="0" customWidth="1"/>
    <col min="2" max="2" width="26.00390625" style="0" customWidth="1"/>
    <col min="4" max="4" width="33.125" style="0" customWidth="1"/>
    <col min="5" max="5" width="13.75390625" style="56" customWidth="1"/>
    <col min="6" max="6" width="12.625" style="56" customWidth="1"/>
    <col min="7" max="7" width="10.875" style="56" customWidth="1"/>
  </cols>
  <sheetData>
    <row r="1" spans="1:7" ht="38.25" customHeight="1">
      <c r="A1" s="133" t="s">
        <v>257</v>
      </c>
      <c r="B1" s="133"/>
      <c r="C1" s="133"/>
      <c r="D1" s="133"/>
      <c r="E1" s="133"/>
      <c r="F1" s="133"/>
      <c r="G1" s="133"/>
    </row>
    <row r="2" spans="5:7" ht="12.75">
      <c r="E2" s="56" t="s">
        <v>258</v>
      </c>
      <c r="F2" s="56" t="s">
        <v>255</v>
      </c>
      <c r="G2" s="56" t="s">
        <v>256</v>
      </c>
    </row>
    <row r="3" spans="1:7" ht="12.75">
      <c r="A3" s="64">
        <v>1</v>
      </c>
      <c r="B3" t="s">
        <v>220</v>
      </c>
      <c r="C3" t="s">
        <v>221</v>
      </c>
      <c r="D3" t="s">
        <v>222</v>
      </c>
      <c r="E3" s="63">
        <v>0.011664351851851851</v>
      </c>
      <c r="F3" s="56">
        <v>832</v>
      </c>
      <c r="G3" s="56">
        <v>25</v>
      </c>
    </row>
    <row r="4" spans="1:7" ht="12.75">
      <c r="A4" s="64">
        <v>2</v>
      </c>
      <c r="B4" t="s">
        <v>223</v>
      </c>
      <c r="C4" t="s">
        <v>221</v>
      </c>
      <c r="D4" t="s">
        <v>224</v>
      </c>
      <c r="E4" s="63">
        <v>0.012244212962962964</v>
      </c>
      <c r="F4" s="56">
        <v>792</v>
      </c>
      <c r="G4" s="56">
        <v>20</v>
      </c>
    </row>
    <row r="5" spans="1:7" ht="12.75">
      <c r="A5" s="64">
        <v>3</v>
      </c>
      <c r="B5" t="s">
        <v>201</v>
      </c>
      <c r="C5" t="s">
        <v>225</v>
      </c>
      <c r="D5" t="s">
        <v>226</v>
      </c>
      <c r="E5" s="63">
        <v>0.013910879629629629</v>
      </c>
      <c r="F5" s="56">
        <v>790</v>
      </c>
      <c r="G5" s="56">
        <v>18</v>
      </c>
    </row>
    <row r="6" spans="1:7" ht="12.75">
      <c r="A6" s="64">
        <v>4</v>
      </c>
      <c r="B6" t="s">
        <v>227</v>
      </c>
      <c r="C6" t="s">
        <v>221</v>
      </c>
      <c r="D6" t="s">
        <v>228</v>
      </c>
      <c r="E6" s="63">
        <v>0.012328703703703705</v>
      </c>
      <c r="F6" s="56">
        <v>787</v>
      </c>
      <c r="G6" s="56">
        <v>17</v>
      </c>
    </row>
    <row r="7" spans="1:7" ht="12.75">
      <c r="A7" s="64">
        <v>5</v>
      </c>
      <c r="B7" t="s">
        <v>176</v>
      </c>
      <c r="C7" t="s">
        <v>229</v>
      </c>
      <c r="D7" t="s">
        <v>226</v>
      </c>
      <c r="E7" s="63">
        <v>0.01203125</v>
      </c>
      <c r="F7" s="56">
        <v>778</v>
      </c>
      <c r="G7" s="56">
        <v>16</v>
      </c>
    </row>
    <row r="8" spans="1:7" ht="12.75">
      <c r="A8" s="64">
        <v>6</v>
      </c>
      <c r="B8" t="s">
        <v>230</v>
      </c>
      <c r="C8" t="s">
        <v>231</v>
      </c>
      <c r="D8" t="s">
        <v>232</v>
      </c>
      <c r="E8" s="63">
        <v>0.015827546296296298</v>
      </c>
      <c r="F8" s="56">
        <v>772</v>
      </c>
      <c r="G8" s="56">
        <v>15</v>
      </c>
    </row>
    <row r="9" spans="1:7" ht="12.75">
      <c r="A9" s="64">
        <v>7</v>
      </c>
      <c r="B9" t="s">
        <v>180</v>
      </c>
      <c r="C9" t="s">
        <v>229</v>
      </c>
      <c r="D9" t="s">
        <v>226</v>
      </c>
      <c r="E9" s="63">
        <v>0.012136574074074076</v>
      </c>
      <c r="F9" s="56">
        <v>771</v>
      </c>
      <c r="G9" s="56">
        <v>14</v>
      </c>
    </row>
    <row r="10" spans="1:7" ht="12.75">
      <c r="A10" s="64">
        <v>8</v>
      </c>
      <c r="B10" t="s">
        <v>233</v>
      </c>
      <c r="C10" t="s">
        <v>234</v>
      </c>
      <c r="D10" t="s">
        <v>235</v>
      </c>
      <c r="E10" s="63">
        <v>0.013184027777777779</v>
      </c>
      <c r="F10" s="56">
        <v>765</v>
      </c>
      <c r="G10" s="56">
        <v>13</v>
      </c>
    </row>
    <row r="11" spans="1:7" ht="12.75">
      <c r="A11" s="64">
        <v>9</v>
      </c>
      <c r="B11" t="s">
        <v>206</v>
      </c>
      <c r="C11" t="s">
        <v>236</v>
      </c>
      <c r="D11" t="s">
        <v>237</v>
      </c>
      <c r="E11" s="63">
        <v>0.015100694444444444</v>
      </c>
      <c r="F11" s="56">
        <v>765</v>
      </c>
      <c r="G11" s="56">
        <v>12</v>
      </c>
    </row>
    <row r="12" spans="1:7" ht="12.75">
      <c r="A12" s="64">
        <v>10</v>
      </c>
      <c r="B12" t="s">
        <v>198</v>
      </c>
      <c r="C12" t="s">
        <v>238</v>
      </c>
      <c r="D12" t="s">
        <v>226</v>
      </c>
      <c r="E12" s="63">
        <v>0.013957175925925927</v>
      </c>
      <c r="F12" s="56">
        <v>753</v>
      </c>
      <c r="G12" s="56">
        <v>11</v>
      </c>
    </row>
    <row r="13" spans="1:7" ht="12.75">
      <c r="A13" s="64">
        <v>11</v>
      </c>
      <c r="B13" t="s">
        <v>239</v>
      </c>
      <c r="C13" t="s">
        <v>238</v>
      </c>
      <c r="D13" t="s">
        <v>240</v>
      </c>
      <c r="E13" s="63">
        <v>0.014074074074074074</v>
      </c>
      <c r="F13" s="56">
        <v>746</v>
      </c>
      <c r="G13" s="56">
        <v>10</v>
      </c>
    </row>
    <row r="14" spans="1:7" ht="12.75">
      <c r="A14" s="64">
        <v>12</v>
      </c>
      <c r="B14" t="s">
        <v>241</v>
      </c>
      <c r="C14" t="s">
        <v>225</v>
      </c>
      <c r="D14" t="s">
        <v>242</v>
      </c>
      <c r="E14" s="63">
        <v>0.015065972222222222</v>
      </c>
      <c r="F14" s="56">
        <v>729</v>
      </c>
      <c r="G14" s="56">
        <v>9</v>
      </c>
    </row>
    <row r="15" spans="1:7" ht="12.75">
      <c r="A15" s="64">
        <v>13</v>
      </c>
      <c r="B15" t="s">
        <v>243</v>
      </c>
      <c r="C15" t="s">
        <v>221</v>
      </c>
      <c r="D15" t="s">
        <v>244</v>
      </c>
      <c r="E15" s="63">
        <v>0.013649305555555555</v>
      </c>
      <c r="F15" s="56">
        <v>711</v>
      </c>
      <c r="G15" s="56">
        <v>8</v>
      </c>
    </row>
    <row r="16" spans="1:7" ht="12.75">
      <c r="A16" s="64">
        <v>14</v>
      </c>
      <c r="B16" t="s">
        <v>245</v>
      </c>
      <c r="C16" t="s">
        <v>225</v>
      </c>
      <c r="D16" t="s">
        <v>232</v>
      </c>
      <c r="E16" s="63">
        <v>0.015591435185185186</v>
      </c>
      <c r="F16" s="56">
        <v>705</v>
      </c>
      <c r="G16" s="56">
        <v>7</v>
      </c>
    </row>
    <row r="17" spans="1:7" ht="12.75">
      <c r="A17" s="64">
        <v>15</v>
      </c>
      <c r="B17" t="s">
        <v>205</v>
      </c>
      <c r="C17" t="s">
        <v>238</v>
      </c>
      <c r="D17" t="s">
        <v>226</v>
      </c>
      <c r="E17" s="63">
        <v>0.015</v>
      </c>
      <c r="F17" s="56">
        <v>700</v>
      </c>
      <c r="G17" s="56">
        <v>6</v>
      </c>
    </row>
    <row r="18" spans="1:7" ht="12.75">
      <c r="A18" s="64">
        <v>16</v>
      </c>
      <c r="B18" t="s">
        <v>209</v>
      </c>
      <c r="C18" t="s">
        <v>225</v>
      </c>
      <c r="D18" t="s">
        <v>179</v>
      </c>
      <c r="E18" s="63">
        <v>0.01576736111111111</v>
      </c>
      <c r="F18" s="56">
        <v>697</v>
      </c>
      <c r="G18" s="56">
        <v>5</v>
      </c>
    </row>
    <row r="19" spans="1:7" ht="12.75">
      <c r="A19" s="64">
        <v>17</v>
      </c>
      <c r="B19" t="s">
        <v>246</v>
      </c>
      <c r="C19" t="s">
        <v>229</v>
      </c>
      <c r="D19" t="s">
        <v>224</v>
      </c>
      <c r="E19" s="63">
        <v>0.013479166666666667</v>
      </c>
      <c r="F19" s="56">
        <v>694</v>
      </c>
      <c r="G19" s="56">
        <v>4</v>
      </c>
    </row>
    <row r="20" spans="1:7" ht="12.75">
      <c r="A20" s="64">
        <v>18</v>
      </c>
      <c r="B20" t="s">
        <v>247</v>
      </c>
      <c r="C20" t="s">
        <v>234</v>
      </c>
      <c r="D20" t="s">
        <v>248</v>
      </c>
      <c r="E20" s="63">
        <v>0.015465277777777777</v>
      </c>
      <c r="F20" s="56">
        <v>652</v>
      </c>
      <c r="G20" s="56">
        <v>3</v>
      </c>
    </row>
    <row r="21" spans="1:7" ht="12.75">
      <c r="A21" s="64">
        <v>19</v>
      </c>
      <c r="B21" t="s">
        <v>249</v>
      </c>
      <c r="C21" t="s">
        <v>229</v>
      </c>
      <c r="D21" t="s">
        <v>250</v>
      </c>
      <c r="E21" s="63">
        <v>0.014751157407407407</v>
      </c>
      <c r="F21" s="56">
        <v>634</v>
      </c>
      <c r="G21" s="56">
        <v>2</v>
      </c>
    </row>
    <row r="22" spans="1:7" ht="12.75">
      <c r="A22" s="64">
        <v>20</v>
      </c>
      <c r="B22" t="s">
        <v>251</v>
      </c>
      <c r="C22" t="s">
        <v>225</v>
      </c>
      <c r="D22" t="s">
        <v>244</v>
      </c>
      <c r="E22" s="63">
        <v>0.018238425925925925</v>
      </c>
      <c r="F22" s="56">
        <v>602</v>
      </c>
      <c r="G22" s="56">
        <v>1</v>
      </c>
    </row>
    <row r="23" spans="1:7" ht="12.75">
      <c r="A23" s="64">
        <v>21</v>
      </c>
      <c r="B23" t="s">
        <v>252</v>
      </c>
      <c r="C23" t="s">
        <v>236</v>
      </c>
      <c r="D23" t="s">
        <v>226</v>
      </c>
      <c r="E23" s="63">
        <v>0.01919560185185185</v>
      </c>
      <c r="F23" s="56">
        <v>602</v>
      </c>
      <c r="G23" s="56">
        <v>0</v>
      </c>
    </row>
    <row r="24" spans="1:7" ht="12.75">
      <c r="A24" s="64">
        <v>22</v>
      </c>
      <c r="B24" t="s">
        <v>253</v>
      </c>
      <c r="C24" t="s">
        <v>229</v>
      </c>
      <c r="D24" t="s">
        <v>250</v>
      </c>
      <c r="E24" s="63">
        <v>0.015978009259259258</v>
      </c>
      <c r="F24" s="56">
        <v>585</v>
      </c>
      <c r="G24" s="56">
        <v>0</v>
      </c>
    </row>
    <row r="25" spans="1:7" ht="12.75">
      <c r="A25" s="65">
        <v>23</v>
      </c>
      <c r="B25" s="66" t="s">
        <v>254</v>
      </c>
      <c r="C25" s="66" t="s">
        <v>221</v>
      </c>
      <c r="D25" s="66" t="s">
        <v>244</v>
      </c>
      <c r="E25" s="67">
        <v>0.016920138888888887</v>
      </c>
      <c r="F25" s="68">
        <v>573</v>
      </c>
      <c r="G25" s="68">
        <v>0</v>
      </c>
    </row>
    <row r="27" spans="1:7" ht="23.25">
      <c r="A27" s="133" t="s">
        <v>259</v>
      </c>
      <c r="B27" s="133"/>
      <c r="C27" s="133"/>
      <c r="D27" s="133"/>
      <c r="E27" s="133"/>
      <c r="F27" s="133"/>
      <c r="G27" s="133"/>
    </row>
    <row r="28" spans="5:7" ht="12.75">
      <c r="E28" s="56" t="s">
        <v>260</v>
      </c>
      <c r="F28" s="56" t="s">
        <v>255</v>
      </c>
      <c r="G28" s="56" t="s">
        <v>256</v>
      </c>
    </row>
    <row r="29" spans="1:7" ht="12.75">
      <c r="A29" s="56" t="s">
        <v>4</v>
      </c>
      <c r="B29" s="69" t="s">
        <v>176</v>
      </c>
      <c r="C29" t="s">
        <v>229</v>
      </c>
      <c r="D29" t="s">
        <v>173</v>
      </c>
      <c r="E29" s="69">
        <v>0.005607638888888889</v>
      </c>
      <c r="F29">
        <v>452</v>
      </c>
      <c r="G29" s="56">
        <v>25</v>
      </c>
    </row>
    <row r="30" spans="1:7" ht="12.75">
      <c r="A30" s="56" t="s">
        <v>5</v>
      </c>
      <c r="B30" s="69" t="s">
        <v>180</v>
      </c>
      <c r="C30" t="s">
        <v>229</v>
      </c>
      <c r="D30" t="s">
        <v>173</v>
      </c>
      <c r="E30" s="69">
        <v>0.00577662037037037</v>
      </c>
      <c r="F30">
        <v>439</v>
      </c>
      <c r="G30" s="56">
        <v>20</v>
      </c>
    </row>
    <row r="31" spans="1:7" ht="12.75">
      <c r="A31" s="56" t="s">
        <v>6</v>
      </c>
      <c r="B31" s="69" t="s">
        <v>190</v>
      </c>
      <c r="C31" t="s">
        <v>234</v>
      </c>
      <c r="D31" t="s">
        <v>173</v>
      </c>
      <c r="E31" s="69">
        <v>0.006329861111111112</v>
      </c>
      <c r="F31">
        <v>432</v>
      </c>
      <c r="G31" s="56">
        <v>18</v>
      </c>
    </row>
    <row r="32" spans="1:7" ht="12.75">
      <c r="A32" s="56" t="s">
        <v>7</v>
      </c>
      <c r="B32" s="69" t="s">
        <v>201</v>
      </c>
      <c r="C32" t="s">
        <v>225</v>
      </c>
      <c r="D32" t="s">
        <v>173</v>
      </c>
      <c r="E32" s="69">
        <v>0.007391203703703703</v>
      </c>
      <c r="F32">
        <v>403</v>
      </c>
      <c r="G32" s="56">
        <v>17</v>
      </c>
    </row>
    <row r="33" spans="1:7" ht="12.75">
      <c r="A33" s="56" t="s">
        <v>8</v>
      </c>
      <c r="B33" s="69" t="s">
        <v>206</v>
      </c>
      <c r="C33" t="s">
        <v>236</v>
      </c>
      <c r="D33" t="s">
        <v>204</v>
      </c>
      <c r="E33" s="69">
        <v>0.007896990740740741</v>
      </c>
      <c r="F33">
        <v>397</v>
      </c>
      <c r="G33" s="56">
        <v>16</v>
      </c>
    </row>
    <row r="34" spans="1:7" ht="12.75">
      <c r="A34" s="56" t="s">
        <v>9</v>
      </c>
      <c r="B34" s="69" t="s">
        <v>198</v>
      </c>
      <c r="C34" t="s">
        <v>238</v>
      </c>
      <c r="D34" t="s">
        <v>173</v>
      </c>
      <c r="E34" s="69">
        <v>0.0072187499999999995</v>
      </c>
      <c r="F34">
        <v>395</v>
      </c>
      <c r="G34" s="56">
        <v>15</v>
      </c>
    </row>
    <row r="35" spans="1:7" ht="12.75">
      <c r="A35" s="56" t="s">
        <v>10</v>
      </c>
      <c r="B35" s="69" t="s">
        <v>199</v>
      </c>
      <c r="C35" t="s">
        <v>238</v>
      </c>
      <c r="D35" t="s">
        <v>200</v>
      </c>
      <c r="E35" s="69">
        <v>0.007292824074074074</v>
      </c>
      <c r="F35">
        <v>391</v>
      </c>
      <c r="G35" s="56">
        <v>14</v>
      </c>
    </row>
    <row r="36" spans="1:7" ht="12.75">
      <c r="A36" s="56" t="s">
        <v>11</v>
      </c>
      <c r="B36" s="69" t="s">
        <v>205</v>
      </c>
      <c r="C36" t="s">
        <v>238</v>
      </c>
      <c r="D36" t="s">
        <v>173</v>
      </c>
      <c r="E36" s="69">
        <v>0.0077222222222222215</v>
      </c>
      <c r="F36">
        <v>369</v>
      </c>
      <c r="G36" s="56">
        <v>13</v>
      </c>
    </row>
    <row r="37" spans="1:7" ht="12.75">
      <c r="A37" s="56" t="s">
        <v>12</v>
      </c>
      <c r="B37" s="69" t="s">
        <v>209</v>
      </c>
      <c r="C37" t="s">
        <v>225</v>
      </c>
      <c r="D37" t="s">
        <v>210</v>
      </c>
      <c r="E37" s="69">
        <v>0.008116898148148147</v>
      </c>
      <c r="F37">
        <v>367</v>
      </c>
      <c r="G37" s="56">
        <v>12</v>
      </c>
    </row>
    <row r="38" spans="1:7" ht="12.75">
      <c r="A38" s="68" t="s">
        <v>13</v>
      </c>
      <c r="B38" s="70" t="s">
        <v>203</v>
      </c>
      <c r="C38" s="66" t="s">
        <v>221</v>
      </c>
      <c r="D38" s="66" t="s">
        <v>204</v>
      </c>
      <c r="E38" s="70">
        <v>0.007402777777777778</v>
      </c>
      <c r="F38" s="66">
        <v>355</v>
      </c>
      <c r="G38" s="68">
        <v>11</v>
      </c>
    </row>
    <row r="40" spans="1:7" ht="23.25">
      <c r="A40" s="133" t="s">
        <v>261</v>
      </c>
      <c r="B40" s="133"/>
      <c r="C40" s="133"/>
      <c r="D40" s="133"/>
      <c r="E40" s="133"/>
      <c r="F40" s="133"/>
      <c r="G40" s="133"/>
    </row>
    <row r="41" spans="5:7" ht="12.75">
      <c r="E41" s="56" t="s">
        <v>284</v>
      </c>
      <c r="F41" s="56" t="s">
        <v>255</v>
      </c>
      <c r="G41" s="56" t="s">
        <v>256</v>
      </c>
    </row>
    <row r="42" spans="1:7" ht="12.75">
      <c r="A42" s="56" t="s">
        <v>4</v>
      </c>
      <c r="B42" t="s">
        <v>176</v>
      </c>
      <c r="C42" t="s">
        <v>229</v>
      </c>
      <c r="D42" t="s">
        <v>173</v>
      </c>
      <c r="E42" s="69">
        <v>0.006898148148148149</v>
      </c>
      <c r="F42">
        <v>367</v>
      </c>
      <c r="G42">
        <v>25</v>
      </c>
    </row>
    <row r="43" spans="1:7" ht="12.75">
      <c r="A43" s="56" t="s">
        <v>5</v>
      </c>
      <c r="B43" t="s">
        <v>180</v>
      </c>
      <c r="C43" t="s">
        <v>229</v>
      </c>
      <c r="D43" t="s">
        <v>173</v>
      </c>
      <c r="E43" s="69">
        <v>0.007013888888888889</v>
      </c>
      <c r="F43">
        <v>361</v>
      </c>
      <c r="G43">
        <v>20</v>
      </c>
    </row>
    <row r="44" spans="1:7" ht="12.75">
      <c r="A44" s="56" t="s">
        <v>6</v>
      </c>
      <c r="B44" t="s">
        <v>190</v>
      </c>
      <c r="C44" t="s">
        <v>234</v>
      </c>
      <c r="D44" t="s">
        <v>173</v>
      </c>
      <c r="E44" s="69">
        <v>0.0077314814814814815</v>
      </c>
      <c r="F44">
        <v>353</v>
      </c>
      <c r="G44">
        <v>18</v>
      </c>
    </row>
    <row r="45" spans="1:7" ht="12.75">
      <c r="A45" s="56" t="s">
        <v>7</v>
      </c>
      <c r="B45" t="s">
        <v>201</v>
      </c>
      <c r="C45" t="s">
        <v>225</v>
      </c>
      <c r="D45" t="s">
        <v>173</v>
      </c>
      <c r="E45" s="69">
        <v>0.008784722222222223</v>
      </c>
      <c r="F45">
        <v>339</v>
      </c>
      <c r="G45">
        <v>17</v>
      </c>
    </row>
    <row r="46" spans="1:7" ht="12.75">
      <c r="A46" s="56" t="s">
        <v>8</v>
      </c>
      <c r="B46" t="s">
        <v>199</v>
      </c>
      <c r="C46" t="s">
        <v>238</v>
      </c>
      <c r="D46" t="s">
        <v>200</v>
      </c>
      <c r="E46" s="69">
        <v>0.008587962962962962</v>
      </c>
      <c r="F46">
        <v>332</v>
      </c>
      <c r="G46">
        <v>16</v>
      </c>
    </row>
    <row r="47" spans="1:7" ht="12.75">
      <c r="A47" s="56" t="s">
        <v>9</v>
      </c>
      <c r="B47" t="s">
        <v>206</v>
      </c>
      <c r="C47" t="s">
        <v>236</v>
      </c>
      <c r="D47" t="s">
        <v>204</v>
      </c>
      <c r="E47" s="69">
        <v>0.009467592592592592</v>
      </c>
      <c r="F47">
        <v>331</v>
      </c>
      <c r="G47">
        <v>15</v>
      </c>
    </row>
    <row r="48" spans="1:10" ht="12.75">
      <c r="A48" s="68" t="s">
        <v>10</v>
      </c>
      <c r="B48" s="66" t="s">
        <v>205</v>
      </c>
      <c r="C48" s="66" t="s">
        <v>238</v>
      </c>
      <c r="D48" s="66" t="s">
        <v>173</v>
      </c>
      <c r="E48" s="70">
        <v>0.009421296296296296</v>
      </c>
      <c r="F48" s="66">
        <v>302</v>
      </c>
      <c r="G48" s="66">
        <v>14</v>
      </c>
      <c r="H48" s="66"/>
      <c r="I48" s="66"/>
      <c r="J48" s="66"/>
    </row>
    <row r="49" spans="1:11" ht="20.25">
      <c r="A49" s="134" t="s">
        <v>282</v>
      </c>
      <c r="B49" s="134"/>
      <c r="C49" s="134"/>
      <c r="D49" s="134"/>
      <c r="E49" s="134"/>
      <c r="F49" s="134"/>
      <c r="G49" s="134"/>
      <c r="H49" s="104"/>
      <c r="I49" s="104"/>
      <c r="J49" s="104"/>
      <c r="K49" s="104"/>
    </row>
    <row r="50" spans="8:10" ht="12.75">
      <c r="H50" t="s">
        <v>285</v>
      </c>
      <c r="I50" t="s">
        <v>255</v>
      </c>
      <c r="J50" t="s">
        <v>256</v>
      </c>
    </row>
    <row r="51" spans="1:10" ht="12.75">
      <c r="A51" s="56" t="s">
        <v>4</v>
      </c>
      <c r="B51" t="s">
        <v>176</v>
      </c>
      <c r="C51" t="s">
        <v>229</v>
      </c>
      <c r="D51" t="s">
        <v>173</v>
      </c>
      <c r="E51" s="59">
        <v>0.005607638888888889</v>
      </c>
      <c r="F51" s="71">
        <v>0.006898148148148149</v>
      </c>
      <c r="G51" s="102">
        <v>0.012505787037037037</v>
      </c>
      <c r="H51" s="42">
        <v>30</v>
      </c>
      <c r="I51">
        <v>748</v>
      </c>
      <c r="J51" s="42">
        <v>30</v>
      </c>
    </row>
    <row r="52" spans="1:10" ht="12.75">
      <c r="A52" s="56" t="s">
        <v>5</v>
      </c>
      <c r="B52" t="s">
        <v>180</v>
      </c>
      <c r="C52" t="s">
        <v>229</v>
      </c>
      <c r="D52" t="s">
        <v>173</v>
      </c>
      <c r="E52" s="59">
        <v>0.00577662037037037</v>
      </c>
      <c r="F52" s="71">
        <v>0.007013888888888889</v>
      </c>
      <c r="G52" s="102">
        <v>0.012790509259259258</v>
      </c>
      <c r="H52" s="42">
        <v>25</v>
      </c>
      <c r="I52">
        <v>731</v>
      </c>
      <c r="J52" s="42">
        <v>25</v>
      </c>
    </row>
    <row r="53" spans="1:10" ht="12.75">
      <c r="A53" s="56" t="s">
        <v>6</v>
      </c>
      <c r="B53" t="s">
        <v>190</v>
      </c>
      <c r="C53" t="s">
        <v>234</v>
      </c>
      <c r="D53" t="s">
        <v>173</v>
      </c>
      <c r="E53" s="59">
        <v>0.006329861111111112</v>
      </c>
      <c r="F53" s="71">
        <v>0.0077314814814814815</v>
      </c>
      <c r="G53" s="102">
        <v>0.014061342592592594</v>
      </c>
      <c r="H53" s="42">
        <v>20</v>
      </c>
      <c r="I53">
        <v>717</v>
      </c>
      <c r="J53" s="42">
        <v>20</v>
      </c>
    </row>
    <row r="54" spans="1:10" ht="12.75">
      <c r="A54" s="56" t="s">
        <v>7</v>
      </c>
      <c r="B54" t="s">
        <v>201</v>
      </c>
      <c r="C54" t="s">
        <v>225</v>
      </c>
      <c r="D54" t="s">
        <v>173</v>
      </c>
      <c r="E54" s="59">
        <v>0.007391203703703703</v>
      </c>
      <c r="F54" s="71">
        <v>0.008784722222222223</v>
      </c>
      <c r="G54" s="102">
        <v>0.016175925925925927</v>
      </c>
      <c r="H54" s="42">
        <v>15</v>
      </c>
      <c r="I54">
        <v>679</v>
      </c>
      <c r="J54" s="42">
        <v>15</v>
      </c>
    </row>
    <row r="55" spans="1:10" ht="12.75">
      <c r="A55" s="56" t="s">
        <v>8</v>
      </c>
      <c r="B55" t="s">
        <v>206</v>
      </c>
      <c r="C55" t="s">
        <v>236</v>
      </c>
      <c r="D55" t="s">
        <v>204</v>
      </c>
      <c r="E55" s="99">
        <v>0.007896990740740741</v>
      </c>
      <c r="F55" s="98">
        <v>0.009467592592592592</v>
      </c>
      <c r="G55" s="102">
        <v>0.017364583333333333</v>
      </c>
      <c r="H55" s="42">
        <v>12</v>
      </c>
      <c r="I55">
        <v>665</v>
      </c>
      <c r="J55" s="42">
        <v>12</v>
      </c>
    </row>
    <row r="56" spans="1:10" ht="12.75">
      <c r="A56" s="56" t="s">
        <v>9</v>
      </c>
      <c r="B56" t="s">
        <v>199</v>
      </c>
      <c r="C56" t="s">
        <v>238</v>
      </c>
      <c r="D56" t="s">
        <v>200</v>
      </c>
      <c r="E56" s="59">
        <v>0.007292824074074074</v>
      </c>
      <c r="F56" s="71">
        <v>0.008587962962962962</v>
      </c>
      <c r="G56" s="102">
        <v>0.015880787037037037</v>
      </c>
      <c r="H56" s="42">
        <v>10</v>
      </c>
      <c r="I56">
        <v>661</v>
      </c>
      <c r="J56" s="42">
        <v>10</v>
      </c>
    </row>
    <row r="57" spans="1:10" ht="12.75">
      <c r="A57" s="68" t="s">
        <v>10</v>
      </c>
      <c r="B57" s="66" t="s">
        <v>205</v>
      </c>
      <c r="C57" s="66" t="s">
        <v>238</v>
      </c>
      <c r="D57" s="66" t="s">
        <v>173</v>
      </c>
      <c r="E57" s="74">
        <v>0.007719907407407408</v>
      </c>
      <c r="F57" s="75">
        <v>0.009421296296296296</v>
      </c>
      <c r="G57" s="103">
        <v>0.017141203703703704</v>
      </c>
      <c r="H57" s="77">
        <v>9</v>
      </c>
      <c r="I57" s="66">
        <v>613</v>
      </c>
      <c r="J57" s="77">
        <v>9</v>
      </c>
    </row>
    <row r="59" spans="1:7" ht="23.25">
      <c r="A59" s="133" t="s">
        <v>286</v>
      </c>
      <c r="B59" s="133"/>
      <c r="C59" s="133"/>
      <c r="D59" s="133"/>
      <c r="E59" s="133"/>
      <c r="F59" s="133"/>
      <c r="G59" s="133"/>
    </row>
    <row r="60" spans="5:7" ht="12.75">
      <c r="E60" t="s">
        <v>258</v>
      </c>
      <c r="F60" t="s">
        <v>255</v>
      </c>
      <c r="G60" t="s">
        <v>287</v>
      </c>
    </row>
    <row r="61" spans="1:7" ht="12.75">
      <c r="A61" s="56" t="s">
        <v>4</v>
      </c>
      <c r="B61" s="69" t="s">
        <v>288</v>
      </c>
      <c r="C61" t="s">
        <v>229</v>
      </c>
      <c r="D61" t="s">
        <v>173</v>
      </c>
      <c r="E61" s="69">
        <v>0.011988425925925925</v>
      </c>
      <c r="F61">
        <v>780</v>
      </c>
      <c r="G61">
        <v>50</v>
      </c>
    </row>
    <row r="62" spans="1:7" ht="12.75">
      <c r="A62" s="56" t="s">
        <v>5</v>
      </c>
      <c r="B62" s="69" t="s">
        <v>176</v>
      </c>
      <c r="C62" t="s">
        <v>229</v>
      </c>
      <c r="D62" t="s">
        <v>173</v>
      </c>
      <c r="E62" s="69">
        <v>0.012179398148148148</v>
      </c>
      <c r="F62">
        <v>768</v>
      </c>
      <c r="G62">
        <v>40</v>
      </c>
    </row>
    <row r="63" spans="1:7" ht="12.75">
      <c r="A63" s="56" t="s">
        <v>6</v>
      </c>
      <c r="B63" s="69" t="s">
        <v>206</v>
      </c>
      <c r="C63" t="s">
        <v>236</v>
      </c>
      <c r="D63" t="s">
        <v>204</v>
      </c>
      <c r="E63" s="69">
        <v>0.015070601851851854</v>
      </c>
      <c r="F63">
        <v>766</v>
      </c>
      <c r="G63">
        <v>36</v>
      </c>
    </row>
    <row r="64" spans="1:7" ht="12.75">
      <c r="A64" s="56" t="s">
        <v>7</v>
      </c>
      <c r="B64" s="69" t="s">
        <v>180</v>
      </c>
      <c r="C64" t="s">
        <v>229</v>
      </c>
      <c r="D64" t="s">
        <v>173</v>
      </c>
      <c r="E64" s="69">
        <v>0.012326388888888888</v>
      </c>
      <c r="F64">
        <v>759</v>
      </c>
      <c r="G64">
        <v>34</v>
      </c>
    </row>
    <row r="65" spans="1:7" ht="12.75">
      <c r="A65" s="56" t="s">
        <v>8</v>
      </c>
      <c r="B65" s="69" t="s">
        <v>190</v>
      </c>
      <c r="C65" t="s">
        <v>234</v>
      </c>
      <c r="D65" t="s">
        <v>173</v>
      </c>
      <c r="E65" s="69">
        <v>0.01327662037037037</v>
      </c>
      <c r="F65">
        <v>759</v>
      </c>
      <c r="G65">
        <v>32</v>
      </c>
    </row>
    <row r="66" spans="1:7" ht="12.75">
      <c r="A66" s="56" t="s">
        <v>9</v>
      </c>
      <c r="B66" s="69" t="s">
        <v>201</v>
      </c>
      <c r="C66" t="s">
        <v>225</v>
      </c>
      <c r="D66" t="s">
        <v>173</v>
      </c>
      <c r="E66" s="69">
        <v>0.014675925925925926</v>
      </c>
      <c r="F66">
        <v>749</v>
      </c>
      <c r="G66">
        <v>30</v>
      </c>
    </row>
    <row r="67" spans="1:7" ht="12.75">
      <c r="A67" s="56" t="s">
        <v>10</v>
      </c>
      <c r="B67" s="69" t="s">
        <v>205</v>
      </c>
      <c r="C67" t="s">
        <v>238</v>
      </c>
      <c r="D67" t="s">
        <v>173</v>
      </c>
      <c r="E67" s="69">
        <v>0.014884259259259259</v>
      </c>
      <c r="F67">
        <v>706</v>
      </c>
      <c r="G67">
        <v>28</v>
      </c>
    </row>
    <row r="68" spans="1:7" ht="12.75">
      <c r="A68" s="56" t="s">
        <v>11</v>
      </c>
      <c r="B68" s="69" t="s">
        <v>289</v>
      </c>
      <c r="C68" t="s">
        <v>221</v>
      </c>
      <c r="D68" t="s">
        <v>290</v>
      </c>
      <c r="E68" s="69">
        <v>0.013993055555555555</v>
      </c>
      <c r="F68">
        <v>693</v>
      </c>
      <c r="G68">
        <v>26</v>
      </c>
    </row>
    <row r="69" spans="1:7" ht="12.75">
      <c r="A69" s="56" t="s">
        <v>12</v>
      </c>
      <c r="B69" t="s">
        <v>291</v>
      </c>
      <c r="C69" t="s">
        <v>225</v>
      </c>
      <c r="D69" t="s">
        <v>210</v>
      </c>
      <c r="E69" s="69">
        <v>0.01605324074074074</v>
      </c>
      <c r="F69">
        <v>684</v>
      </c>
      <c r="G69">
        <v>24</v>
      </c>
    </row>
    <row r="70" spans="1:7" ht="12.75">
      <c r="A70" s="56" t="s">
        <v>13</v>
      </c>
      <c r="B70" s="69" t="s">
        <v>199</v>
      </c>
      <c r="C70" t="s">
        <v>238</v>
      </c>
      <c r="D70" t="s">
        <v>200</v>
      </c>
      <c r="E70" s="69">
        <v>0.015405092592592593</v>
      </c>
      <c r="F70">
        <v>682</v>
      </c>
      <c r="G70">
        <v>22</v>
      </c>
    </row>
    <row r="71" spans="1:7" ht="12.75">
      <c r="A71" s="68" t="s">
        <v>14</v>
      </c>
      <c r="B71" s="70" t="s">
        <v>209</v>
      </c>
      <c r="C71" s="66" t="s">
        <v>225</v>
      </c>
      <c r="D71" s="66" t="s">
        <v>210</v>
      </c>
      <c r="E71" s="70">
        <v>0.017060185185185185</v>
      </c>
      <c r="F71" s="66">
        <v>644</v>
      </c>
      <c r="G71" s="66">
        <v>20</v>
      </c>
    </row>
    <row r="73" spans="1:7" ht="23.25">
      <c r="A73" s="133" t="s">
        <v>304</v>
      </c>
      <c r="B73" s="133"/>
      <c r="C73" s="133"/>
      <c r="D73" s="133"/>
      <c r="E73" s="133"/>
      <c r="F73" s="133"/>
      <c r="G73" s="133"/>
    </row>
    <row r="74" spans="5:7" ht="12.75">
      <c r="E74" s="56" t="s">
        <v>449</v>
      </c>
      <c r="F74" t="s">
        <v>255</v>
      </c>
      <c r="G74" t="s">
        <v>287</v>
      </c>
    </row>
    <row r="75" spans="1:7" ht="12.75">
      <c r="A75" s="56" t="s">
        <v>4</v>
      </c>
      <c r="B75" s="69" t="s">
        <v>305</v>
      </c>
      <c r="C75" t="s">
        <v>221</v>
      </c>
      <c r="D75" t="s">
        <v>306</v>
      </c>
      <c r="E75" s="69">
        <v>0.0259375</v>
      </c>
      <c r="F75">
        <v>773</v>
      </c>
      <c r="G75">
        <v>25</v>
      </c>
    </row>
    <row r="76" spans="1:7" ht="12.75">
      <c r="A76" s="56" t="s">
        <v>5</v>
      </c>
      <c r="B76" s="69" t="s">
        <v>340</v>
      </c>
      <c r="C76" t="s">
        <v>221</v>
      </c>
      <c r="D76" t="s">
        <v>307</v>
      </c>
      <c r="E76" s="69">
        <v>0.027002314814814812</v>
      </c>
      <c r="F76">
        <v>743</v>
      </c>
      <c r="G76">
        <v>20</v>
      </c>
    </row>
    <row r="77" spans="1:7" ht="12.75">
      <c r="A77" s="56" t="s">
        <v>6</v>
      </c>
      <c r="B77" s="69" t="s">
        <v>308</v>
      </c>
      <c r="C77" t="s">
        <v>234</v>
      </c>
      <c r="D77" t="s">
        <v>309</v>
      </c>
      <c r="E77" s="69">
        <v>0.028182870370370372</v>
      </c>
      <c r="F77">
        <v>740</v>
      </c>
      <c r="G77">
        <v>18</v>
      </c>
    </row>
    <row r="78" spans="1:7" ht="12.75">
      <c r="A78" s="56" t="s">
        <v>7</v>
      </c>
      <c r="B78" s="69" t="s">
        <v>310</v>
      </c>
      <c r="C78" t="s">
        <v>225</v>
      </c>
      <c r="D78" t="s">
        <v>311</v>
      </c>
      <c r="E78" s="69">
        <v>0.03079861111111111</v>
      </c>
      <c r="F78">
        <v>738</v>
      </c>
      <c r="G78">
        <v>17</v>
      </c>
    </row>
    <row r="79" spans="1:7" ht="12.75">
      <c r="A79" s="56" t="s">
        <v>8</v>
      </c>
      <c r="B79" s="69" t="s">
        <v>312</v>
      </c>
      <c r="C79" t="s">
        <v>221</v>
      </c>
      <c r="D79" t="s">
        <v>313</v>
      </c>
      <c r="E79" s="69">
        <v>0.027268518518518515</v>
      </c>
      <c r="F79">
        <v>736</v>
      </c>
      <c r="G79">
        <v>16</v>
      </c>
    </row>
    <row r="80" spans="1:7" ht="12.75">
      <c r="A80" s="56" t="s">
        <v>9</v>
      </c>
      <c r="B80" s="69" t="s">
        <v>314</v>
      </c>
      <c r="C80" t="s">
        <v>229</v>
      </c>
      <c r="D80" t="s">
        <v>315</v>
      </c>
      <c r="E80" s="69">
        <v>0.02646990740740741</v>
      </c>
      <c r="F80">
        <v>731</v>
      </c>
      <c r="G80">
        <v>15</v>
      </c>
    </row>
    <row r="81" spans="1:7" ht="12.75">
      <c r="A81" s="56" t="s">
        <v>10</v>
      </c>
      <c r="B81" s="69" t="s">
        <v>316</v>
      </c>
      <c r="C81" t="s">
        <v>225</v>
      </c>
      <c r="D81" t="s">
        <v>173</v>
      </c>
      <c r="E81" s="69">
        <v>0.03142361111111111</v>
      </c>
      <c r="F81">
        <v>723</v>
      </c>
      <c r="G81">
        <v>14</v>
      </c>
    </row>
    <row r="82" spans="1:7" ht="12.75">
      <c r="A82" s="56" t="s">
        <v>11</v>
      </c>
      <c r="B82" s="69" t="s">
        <v>317</v>
      </c>
      <c r="C82" t="s">
        <v>236</v>
      </c>
      <c r="D82" t="s">
        <v>318</v>
      </c>
      <c r="E82" s="69">
        <v>0.03304398148148149</v>
      </c>
      <c r="F82">
        <v>723</v>
      </c>
      <c r="G82">
        <v>13</v>
      </c>
    </row>
    <row r="83" spans="1:7" ht="12.75">
      <c r="A83" s="56" t="s">
        <v>12</v>
      </c>
      <c r="B83" s="69" t="s">
        <v>319</v>
      </c>
      <c r="C83" t="s">
        <v>229</v>
      </c>
      <c r="D83" t="s">
        <v>320</v>
      </c>
      <c r="E83" s="69">
        <v>0.026736111111111113</v>
      </c>
      <c r="F83">
        <v>723</v>
      </c>
      <c r="G83">
        <v>12</v>
      </c>
    </row>
    <row r="84" spans="1:7" ht="12.75">
      <c r="A84" s="56" t="s">
        <v>13</v>
      </c>
      <c r="B84" s="69" t="s">
        <v>321</v>
      </c>
      <c r="C84" t="s">
        <v>238</v>
      </c>
      <c r="D84" t="s">
        <v>322</v>
      </c>
      <c r="E84" s="69">
        <v>0.030694444444444444</v>
      </c>
      <c r="F84">
        <v>708</v>
      </c>
      <c r="G84">
        <v>11</v>
      </c>
    </row>
    <row r="85" spans="1:7" ht="12.75">
      <c r="A85" s="56" t="s">
        <v>14</v>
      </c>
      <c r="B85" s="69" t="s">
        <v>323</v>
      </c>
      <c r="C85" t="s">
        <v>229</v>
      </c>
      <c r="D85" t="s">
        <v>324</v>
      </c>
      <c r="E85" s="69">
        <v>0.02732638888888889</v>
      </c>
      <c r="F85">
        <v>708</v>
      </c>
      <c r="G85">
        <v>10</v>
      </c>
    </row>
    <row r="86" spans="1:7" ht="12.75">
      <c r="A86" s="56" t="s">
        <v>15</v>
      </c>
      <c r="B86" s="69" t="s">
        <v>325</v>
      </c>
      <c r="C86" t="s">
        <v>231</v>
      </c>
      <c r="D86" t="s">
        <v>326</v>
      </c>
      <c r="E86" s="69">
        <v>0.035868055555555556</v>
      </c>
      <c r="F86">
        <v>705</v>
      </c>
      <c r="G86">
        <v>9</v>
      </c>
    </row>
    <row r="87" spans="1:7" ht="12.75">
      <c r="A87" s="56" t="s">
        <v>16</v>
      </c>
      <c r="B87" s="69" t="s">
        <v>327</v>
      </c>
      <c r="C87" t="s">
        <v>229</v>
      </c>
      <c r="D87" t="s">
        <v>328</v>
      </c>
      <c r="E87" s="69">
        <v>0.027465277777777772</v>
      </c>
      <c r="F87">
        <v>704</v>
      </c>
      <c r="G87">
        <v>8</v>
      </c>
    </row>
    <row r="88" spans="1:7" ht="12.75">
      <c r="A88" s="56" t="s">
        <v>17</v>
      </c>
      <c r="B88" s="69" t="s">
        <v>329</v>
      </c>
      <c r="C88" t="s">
        <v>229</v>
      </c>
      <c r="D88" t="s">
        <v>330</v>
      </c>
      <c r="E88" s="69">
        <v>0.027557870370370368</v>
      </c>
      <c r="F88">
        <v>702</v>
      </c>
      <c r="G88">
        <v>7</v>
      </c>
    </row>
    <row r="89" spans="1:7" ht="12.75">
      <c r="A89" s="56" t="s">
        <v>18</v>
      </c>
      <c r="B89" s="69" t="s">
        <v>331</v>
      </c>
      <c r="C89" t="s">
        <v>221</v>
      </c>
      <c r="D89" t="s">
        <v>290</v>
      </c>
      <c r="E89" s="69">
        <v>0.028773148148148145</v>
      </c>
      <c r="F89">
        <v>697</v>
      </c>
      <c r="G89">
        <v>6</v>
      </c>
    </row>
    <row r="90" spans="1:7" ht="12.75">
      <c r="A90" s="56" t="s">
        <v>19</v>
      </c>
      <c r="B90" s="69" t="s">
        <v>332</v>
      </c>
      <c r="C90" t="s">
        <v>231</v>
      </c>
      <c r="D90" t="s">
        <v>333</v>
      </c>
      <c r="E90" s="69">
        <v>0.036585648148148145</v>
      </c>
      <c r="F90">
        <v>691</v>
      </c>
      <c r="G90">
        <v>5</v>
      </c>
    </row>
    <row r="91" spans="1:7" ht="12.75">
      <c r="A91" s="56" t="s">
        <v>20</v>
      </c>
      <c r="B91" s="69" t="s">
        <v>334</v>
      </c>
      <c r="C91" t="s">
        <v>229</v>
      </c>
      <c r="D91" t="s">
        <v>173</v>
      </c>
      <c r="E91" s="69">
        <v>0.02829861111111111</v>
      </c>
      <c r="F91">
        <v>683</v>
      </c>
      <c r="G91">
        <v>4</v>
      </c>
    </row>
    <row r="92" spans="1:7" ht="12.75">
      <c r="A92" s="56" t="s">
        <v>21</v>
      </c>
      <c r="B92" s="69" t="s">
        <v>335</v>
      </c>
      <c r="C92" t="s">
        <v>225</v>
      </c>
      <c r="D92" t="s">
        <v>290</v>
      </c>
      <c r="E92" s="69">
        <v>0.03364583333333333</v>
      </c>
      <c r="F92">
        <v>675</v>
      </c>
      <c r="G92">
        <v>3</v>
      </c>
    </row>
    <row r="93" spans="1:7" ht="12.75">
      <c r="A93" s="56" t="s">
        <v>22</v>
      </c>
      <c r="B93" s="69" t="s">
        <v>336</v>
      </c>
      <c r="C93" t="s">
        <v>234</v>
      </c>
      <c r="D93" t="s">
        <v>324</v>
      </c>
      <c r="E93" s="69">
        <v>0.03131944444444445</v>
      </c>
      <c r="F93">
        <v>666</v>
      </c>
      <c r="G93">
        <v>2</v>
      </c>
    </row>
    <row r="94" spans="1:7" ht="12.75">
      <c r="A94" s="56" t="s">
        <v>23</v>
      </c>
      <c r="B94" s="69" t="s">
        <v>337</v>
      </c>
      <c r="C94" t="s">
        <v>229</v>
      </c>
      <c r="D94" t="s">
        <v>338</v>
      </c>
      <c r="E94" s="69">
        <v>0.029479166666666667</v>
      </c>
      <c r="F94">
        <v>656</v>
      </c>
      <c r="G94">
        <v>1</v>
      </c>
    </row>
    <row r="95" spans="1:7" ht="12.75">
      <c r="A95" s="68" t="s">
        <v>24</v>
      </c>
      <c r="B95" s="70" t="s">
        <v>339</v>
      </c>
      <c r="C95" s="66" t="s">
        <v>236</v>
      </c>
      <c r="D95" s="66" t="s">
        <v>290</v>
      </c>
      <c r="E95" s="70">
        <v>0.03653935185185185</v>
      </c>
      <c r="F95" s="66">
        <v>654</v>
      </c>
      <c r="G95" s="66">
        <v>0</v>
      </c>
    </row>
    <row r="97" spans="1:7" ht="23.25">
      <c r="A97" s="133" t="s">
        <v>372</v>
      </c>
      <c r="B97" s="133"/>
      <c r="C97" s="133"/>
      <c r="D97" s="133"/>
      <c r="E97" s="133"/>
      <c r="F97" s="133"/>
      <c r="G97" s="133"/>
    </row>
    <row r="98" spans="5:7" ht="12.75">
      <c r="E98" s="56" t="s">
        <v>450</v>
      </c>
      <c r="F98" t="s">
        <v>255</v>
      </c>
      <c r="G98" t="s">
        <v>287</v>
      </c>
    </row>
    <row r="99" spans="1:7" ht="12.75">
      <c r="A99" s="56" t="s">
        <v>4</v>
      </c>
      <c r="B99" t="s">
        <v>319</v>
      </c>
      <c r="C99" t="s">
        <v>229</v>
      </c>
      <c r="D99" t="s">
        <v>173</v>
      </c>
      <c r="E99" s="69">
        <v>0.011354166666666667</v>
      </c>
      <c r="F99">
        <v>824</v>
      </c>
      <c r="G99">
        <v>25</v>
      </c>
    </row>
    <row r="100" spans="1:7" ht="12.75">
      <c r="A100" s="56" t="s">
        <v>5</v>
      </c>
      <c r="B100" t="s">
        <v>334</v>
      </c>
      <c r="C100" t="s">
        <v>229</v>
      </c>
      <c r="D100" t="s">
        <v>173</v>
      </c>
      <c r="E100" s="69">
        <v>0.011458333333333334</v>
      </c>
      <c r="F100">
        <v>816</v>
      </c>
      <c r="G100">
        <v>20</v>
      </c>
    </row>
    <row r="101" spans="1:7" ht="12.75">
      <c r="A101" s="56" t="s">
        <v>6</v>
      </c>
      <c r="B101" t="s">
        <v>336</v>
      </c>
      <c r="C101" t="s">
        <v>234</v>
      </c>
      <c r="D101" t="s">
        <v>173</v>
      </c>
      <c r="E101" s="69">
        <v>0.01273148148148148</v>
      </c>
      <c r="F101">
        <v>792</v>
      </c>
      <c r="G101">
        <v>18</v>
      </c>
    </row>
    <row r="102" spans="1:7" ht="12.75">
      <c r="A102" s="56" t="s">
        <v>7</v>
      </c>
      <c r="B102" t="s">
        <v>354</v>
      </c>
      <c r="C102" t="s">
        <v>234</v>
      </c>
      <c r="D102" t="s">
        <v>173</v>
      </c>
      <c r="E102" s="69">
        <v>0.012824074074074073</v>
      </c>
      <c r="F102">
        <v>786</v>
      </c>
      <c r="G102">
        <v>17</v>
      </c>
    </row>
    <row r="103" spans="1:7" ht="12.75">
      <c r="A103" s="56" t="s">
        <v>8</v>
      </c>
      <c r="B103" t="s">
        <v>355</v>
      </c>
      <c r="C103" t="s">
        <v>221</v>
      </c>
      <c r="D103" t="s">
        <v>356</v>
      </c>
      <c r="E103" s="69">
        <v>0.012407407407407409</v>
      </c>
      <c r="F103">
        <v>782</v>
      </c>
      <c r="G103">
        <v>16</v>
      </c>
    </row>
    <row r="104" spans="1:7" ht="12.75">
      <c r="A104" s="56" t="s">
        <v>9</v>
      </c>
      <c r="B104" t="s">
        <v>357</v>
      </c>
      <c r="C104" t="s">
        <v>238</v>
      </c>
      <c r="D104" t="s">
        <v>173</v>
      </c>
      <c r="E104" s="69">
        <v>0.01355324074074074</v>
      </c>
      <c r="F104">
        <v>775</v>
      </c>
      <c r="G104">
        <v>15</v>
      </c>
    </row>
    <row r="105" spans="1:7" ht="12.75">
      <c r="A105" s="56" t="s">
        <v>10</v>
      </c>
      <c r="B105" t="s">
        <v>358</v>
      </c>
      <c r="C105" t="s">
        <v>225</v>
      </c>
      <c r="D105" t="s">
        <v>242</v>
      </c>
      <c r="E105" s="69">
        <v>0.014398148148148148</v>
      </c>
      <c r="F105">
        <v>763</v>
      </c>
      <c r="G105">
        <v>14</v>
      </c>
    </row>
    <row r="106" spans="1:7" ht="12.75">
      <c r="A106" s="56" t="s">
        <v>11</v>
      </c>
      <c r="B106" t="s">
        <v>359</v>
      </c>
      <c r="C106" t="s">
        <v>234</v>
      </c>
      <c r="D106" t="s">
        <v>235</v>
      </c>
      <c r="E106" s="69">
        <v>0.01329861111111111</v>
      </c>
      <c r="F106">
        <v>758</v>
      </c>
      <c r="G106">
        <v>13</v>
      </c>
    </row>
    <row r="107" spans="1:7" ht="12.75">
      <c r="A107" s="56" t="s">
        <v>12</v>
      </c>
      <c r="B107" t="s">
        <v>360</v>
      </c>
      <c r="C107" t="s">
        <v>225</v>
      </c>
      <c r="D107" t="s">
        <v>361</v>
      </c>
      <c r="E107" s="69">
        <v>0.01494212962962963</v>
      </c>
      <c r="F107">
        <v>735</v>
      </c>
      <c r="G107">
        <v>12</v>
      </c>
    </row>
    <row r="108" spans="1:7" ht="12.75">
      <c r="A108" s="56" t="s">
        <v>13</v>
      </c>
      <c r="B108" t="s">
        <v>362</v>
      </c>
      <c r="C108" t="s">
        <v>229</v>
      </c>
      <c r="D108" t="s">
        <v>363</v>
      </c>
      <c r="E108" s="69">
        <v>0.012789351851851852</v>
      </c>
      <c r="F108">
        <v>731</v>
      </c>
      <c r="G108">
        <v>11</v>
      </c>
    </row>
    <row r="109" spans="1:7" ht="12.75">
      <c r="A109" s="56" t="s">
        <v>14</v>
      </c>
      <c r="B109" t="s">
        <v>364</v>
      </c>
      <c r="C109" t="s">
        <v>238</v>
      </c>
      <c r="D109" t="s">
        <v>365</v>
      </c>
      <c r="E109" s="69">
        <v>0.014537037037037038</v>
      </c>
      <c r="F109">
        <v>723</v>
      </c>
      <c r="G109">
        <v>10</v>
      </c>
    </row>
    <row r="110" spans="1:7" ht="12.75">
      <c r="A110" s="56" t="s">
        <v>15</v>
      </c>
      <c r="B110" t="s">
        <v>366</v>
      </c>
      <c r="C110" t="s">
        <v>229</v>
      </c>
      <c r="D110" t="s">
        <v>356</v>
      </c>
      <c r="E110" s="69">
        <v>0.013668981481481482</v>
      </c>
      <c r="F110">
        <v>684</v>
      </c>
      <c r="G110">
        <v>9</v>
      </c>
    </row>
    <row r="111" spans="1:7" ht="12.75">
      <c r="A111" s="56" t="s">
        <v>16</v>
      </c>
      <c r="B111" t="s">
        <v>367</v>
      </c>
      <c r="C111" t="s">
        <v>236</v>
      </c>
      <c r="D111" t="s">
        <v>173</v>
      </c>
      <c r="E111" s="69">
        <v>0.016944444444444443</v>
      </c>
      <c r="F111">
        <v>682</v>
      </c>
      <c r="G111">
        <v>8</v>
      </c>
    </row>
    <row r="112" spans="1:7" ht="12.75">
      <c r="A112" s="56" t="s">
        <v>17</v>
      </c>
      <c r="B112" t="s">
        <v>368</v>
      </c>
      <c r="C112" t="s">
        <v>229</v>
      </c>
      <c r="D112" t="s">
        <v>369</v>
      </c>
      <c r="E112" s="69">
        <v>0.01375</v>
      </c>
      <c r="F112">
        <v>680</v>
      </c>
      <c r="G112">
        <v>7</v>
      </c>
    </row>
    <row r="113" spans="1:7" ht="12.75">
      <c r="A113" s="56" t="s">
        <v>18</v>
      </c>
      <c r="B113" t="s">
        <v>370</v>
      </c>
      <c r="C113" t="s">
        <v>234</v>
      </c>
      <c r="D113" t="s">
        <v>356</v>
      </c>
      <c r="E113" s="69">
        <v>0.01521990740740741</v>
      </c>
      <c r="F113">
        <v>662</v>
      </c>
      <c r="G113">
        <v>6</v>
      </c>
    </row>
    <row r="114" spans="1:7" ht="12.75">
      <c r="A114" s="68" t="s">
        <v>19</v>
      </c>
      <c r="B114" s="66" t="s">
        <v>371</v>
      </c>
      <c r="C114" s="66" t="s">
        <v>221</v>
      </c>
      <c r="D114" s="66" t="s">
        <v>356</v>
      </c>
      <c r="E114" s="70">
        <v>0.015474537037037038</v>
      </c>
      <c r="F114" s="66">
        <v>627</v>
      </c>
      <c r="G114" s="66">
        <v>5</v>
      </c>
    </row>
    <row r="115" ht="12.75">
      <c r="A115" s="56"/>
    </row>
    <row r="116" spans="1:7" ht="23.25">
      <c r="A116" s="133" t="s">
        <v>375</v>
      </c>
      <c r="B116" s="133"/>
      <c r="C116" s="133"/>
      <c r="D116" s="133"/>
      <c r="E116" s="133"/>
      <c r="F116" s="133"/>
      <c r="G116" s="133"/>
    </row>
    <row r="117" spans="5:7" ht="12.75">
      <c r="E117" s="56" t="s">
        <v>451</v>
      </c>
      <c r="F117" t="s">
        <v>255</v>
      </c>
      <c r="G117" t="s">
        <v>287</v>
      </c>
    </row>
    <row r="118" spans="1:7" ht="12.75">
      <c r="A118" t="s">
        <v>4</v>
      </c>
      <c r="B118" t="s">
        <v>201</v>
      </c>
      <c r="C118" t="s">
        <v>225</v>
      </c>
      <c r="D118" t="s">
        <v>173</v>
      </c>
      <c r="E118" s="105">
        <v>0.01670023148148148</v>
      </c>
      <c r="F118" s="106">
        <v>658</v>
      </c>
      <c r="G118">
        <v>50</v>
      </c>
    </row>
    <row r="119" spans="1:7" ht="12.75">
      <c r="A119" t="s">
        <v>5</v>
      </c>
      <c r="B119" t="s">
        <v>176</v>
      </c>
      <c r="C119" t="s">
        <v>229</v>
      </c>
      <c r="D119" t="s">
        <v>173</v>
      </c>
      <c r="E119" s="105">
        <v>0.014438657407407409</v>
      </c>
      <c r="F119" s="106">
        <v>648</v>
      </c>
      <c r="G119">
        <v>40</v>
      </c>
    </row>
    <row r="120" spans="1:7" ht="12.75">
      <c r="A120" t="s">
        <v>6</v>
      </c>
      <c r="B120" t="s">
        <v>206</v>
      </c>
      <c r="C120" t="s">
        <v>236</v>
      </c>
      <c r="D120" t="s">
        <v>204</v>
      </c>
      <c r="E120" s="105">
        <v>0.017907407407407407</v>
      </c>
      <c r="F120" s="106">
        <v>645</v>
      </c>
      <c r="G120">
        <v>36</v>
      </c>
    </row>
    <row r="121" spans="1:7" ht="12.75">
      <c r="A121" t="s">
        <v>7</v>
      </c>
      <c r="B121" t="s">
        <v>376</v>
      </c>
      <c r="C121" t="s">
        <v>234</v>
      </c>
      <c r="D121" t="s">
        <v>173</v>
      </c>
      <c r="E121" s="105">
        <v>0.01602314814814815</v>
      </c>
      <c r="F121" s="106">
        <v>629</v>
      </c>
      <c r="G121">
        <v>34</v>
      </c>
    </row>
    <row r="122" spans="1:7" ht="12.75">
      <c r="A122" t="s">
        <v>8</v>
      </c>
      <c r="B122" t="s">
        <v>180</v>
      </c>
      <c r="C122" t="s">
        <v>229</v>
      </c>
      <c r="D122" t="s">
        <v>173</v>
      </c>
      <c r="E122" s="105">
        <v>0.015327546296296296</v>
      </c>
      <c r="F122" s="106">
        <v>610</v>
      </c>
      <c r="G122">
        <v>32</v>
      </c>
    </row>
    <row r="123" spans="1:7" ht="12.75">
      <c r="A123" t="s">
        <v>9</v>
      </c>
      <c r="B123" t="s">
        <v>205</v>
      </c>
      <c r="C123" t="s">
        <v>238</v>
      </c>
      <c r="D123" t="s">
        <v>173</v>
      </c>
      <c r="E123" s="105">
        <v>0.01724537037037037</v>
      </c>
      <c r="F123" s="106">
        <v>609</v>
      </c>
      <c r="G123">
        <v>30</v>
      </c>
    </row>
    <row r="124" spans="1:7" ht="12.75">
      <c r="A124" t="s">
        <v>10</v>
      </c>
      <c r="B124" t="s">
        <v>289</v>
      </c>
      <c r="C124" t="s">
        <v>221</v>
      </c>
      <c r="D124" t="s">
        <v>290</v>
      </c>
      <c r="E124" s="105">
        <v>0.015974537037037037</v>
      </c>
      <c r="F124" s="106">
        <v>607</v>
      </c>
      <c r="G124">
        <v>28</v>
      </c>
    </row>
    <row r="125" spans="1:7" ht="12.75">
      <c r="A125" t="s">
        <v>11</v>
      </c>
      <c r="B125" t="s">
        <v>241</v>
      </c>
      <c r="C125" t="s">
        <v>225</v>
      </c>
      <c r="D125" t="s">
        <v>242</v>
      </c>
      <c r="E125" s="105">
        <v>0.018403935185185186</v>
      </c>
      <c r="F125" s="106">
        <v>597</v>
      </c>
      <c r="G125">
        <v>26</v>
      </c>
    </row>
    <row r="126" spans="1:7" ht="12.75">
      <c r="A126" s="66" t="s">
        <v>12</v>
      </c>
      <c r="B126" s="66" t="s">
        <v>377</v>
      </c>
      <c r="C126" s="66" t="s">
        <v>221</v>
      </c>
      <c r="D126" s="66" t="s">
        <v>378</v>
      </c>
      <c r="E126" s="107">
        <v>0.01739814814814815</v>
      </c>
      <c r="F126" s="108">
        <v>557</v>
      </c>
      <c r="G126" s="66">
        <v>24</v>
      </c>
    </row>
    <row r="128" spans="1:7" ht="23.25">
      <c r="A128" s="133" t="s">
        <v>387</v>
      </c>
      <c r="B128" s="133"/>
      <c r="C128" s="133"/>
      <c r="D128" s="133"/>
      <c r="E128" s="133"/>
      <c r="F128" s="133"/>
      <c r="G128" s="133"/>
    </row>
    <row r="129" spans="5:7" ht="12.75">
      <c r="E129" s="56" t="s">
        <v>449</v>
      </c>
      <c r="F129" t="s">
        <v>255</v>
      </c>
      <c r="G129" t="s">
        <v>287</v>
      </c>
    </row>
    <row r="130" spans="1:7" ht="12.75">
      <c r="A130" s="56" t="s">
        <v>4</v>
      </c>
      <c r="B130" t="s">
        <v>404</v>
      </c>
      <c r="C130" t="s">
        <v>221</v>
      </c>
      <c r="D130" t="s">
        <v>405</v>
      </c>
      <c r="E130" s="105">
        <v>0.024907407407407406</v>
      </c>
      <c r="F130">
        <v>805</v>
      </c>
      <c r="G130">
        <v>25</v>
      </c>
    </row>
    <row r="131" spans="1:7" ht="12.75">
      <c r="A131" s="56" t="s">
        <v>5</v>
      </c>
      <c r="B131" t="s">
        <v>335</v>
      </c>
      <c r="C131" t="s">
        <v>225</v>
      </c>
      <c r="D131" t="s">
        <v>406</v>
      </c>
      <c r="E131" s="105">
        <v>0.02892361111111111</v>
      </c>
      <c r="F131">
        <v>786</v>
      </c>
      <c r="G131">
        <v>20</v>
      </c>
    </row>
    <row r="132" spans="1:7" ht="12.75">
      <c r="A132" s="56" t="s">
        <v>6</v>
      </c>
      <c r="B132" t="s">
        <v>316</v>
      </c>
      <c r="C132" t="s">
        <v>225</v>
      </c>
      <c r="D132" t="s">
        <v>407</v>
      </c>
      <c r="E132" s="105">
        <v>0.029039351851851854</v>
      </c>
      <c r="F132">
        <v>783</v>
      </c>
      <c r="G132">
        <v>18</v>
      </c>
    </row>
    <row r="133" spans="1:7" ht="12.75">
      <c r="A133" s="56" t="s">
        <v>7</v>
      </c>
      <c r="B133" t="s">
        <v>408</v>
      </c>
      <c r="C133" t="s">
        <v>225</v>
      </c>
      <c r="D133" t="s">
        <v>409</v>
      </c>
      <c r="E133" s="105">
        <v>0.029201388888888888</v>
      </c>
      <c r="F133">
        <v>778</v>
      </c>
      <c r="G133">
        <v>17</v>
      </c>
    </row>
    <row r="134" spans="1:7" ht="12.75">
      <c r="A134" s="56" t="s">
        <v>8</v>
      </c>
      <c r="B134" t="s">
        <v>410</v>
      </c>
      <c r="C134" t="s">
        <v>234</v>
      </c>
      <c r="D134" t="s">
        <v>411</v>
      </c>
      <c r="E134" s="105">
        <v>0.02685185185185185</v>
      </c>
      <c r="F134">
        <v>776</v>
      </c>
      <c r="G134">
        <v>16</v>
      </c>
    </row>
    <row r="135" spans="1:7" ht="12.75">
      <c r="A135" s="56" t="s">
        <v>9</v>
      </c>
      <c r="B135" t="s">
        <v>412</v>
      </c>
      <c r="C135" t="s">
        <v>231</v>
      </c>
      <c r="D135" t="s">
        <v>413</v>
      </c>
      <c r="E135" s="105">
        <v>0.032824074074074075</v>
      </c>
      <c r="F135">
        <v>770</v>
      </c>
      <c r="G135">
        <v>15</v>
      </c>
    </row>
    <row r="136" spans="1:7" ht="12.75">
      <c r="A136" s="56" t="s">
        <v>10</v>
      </c>
      <c r="B136" t="s">
        <v>319</v>
      </c>
      <c r="C136" t="s">
        <v>229</v>
      </c>
      <c r="D136" t="s">
        <v>407</v>
      </c>
      <c r="E136" s="105">
        <v>0.025439814814814814</v>
      </c>
      <c r="F136">
        <v>760</v>
      </c>
      <c r="G136">
        <v>14</v>
      </c>
    </row>
    <row r="137" spans="1:7" ht="12.75">
      <c r="A137" s="56" t="s">
        <v>11</v>
      </c>
      <c r="B137" t="s">
        <v>414</v>
      </c>
      <c r="C137" t="s">
        <v>231</v>
      </c>
      <c r="D137" t="s">
        <v>415</v>
      </c>
      <c r="E137" s="105">
        <v>0.03329861111111111</v>
      </c>
      <c r="F137">
        <v>759</v>
      </c>
      <c r="G137">
        <v>13</v>
      </c>
    </row>
    <row r="138" spans="1:7" ht="12.75">
      <c r="A138" s="56" t="s">
        <v>12</v>
      </c>
      <c r="B138" t="s">
        <v>416</v>
      </c>
      <c r="C138" t="s">
        <v>229</v>
      </c>
      <c r="D138" t="s">
        <v>417</v>
      </c>
      <c r="E138" s="105">
        <v>0.025648148148148146</v>
      </c>
      <c r="F138">
        <v>754</v>
      </c>
      <c r="G138">
        <v>12</v>
      </c>
    </row>
    <row r="139" spans="1:7" ht="12.75">
      <c r="A139" s="56" t="s">
        <v>13</v>
      </c>
      <c r="B139" t="s">
        <v>327</v>
      </c>
      <c r="C139" t="s">
        <v>229</v>
      </c>
      <c r="D139" t="s">
        <v>418</v>
      </c>
      <c r="E139" s="105">
        <v>0.02636574074074074</v>
      </c>
      <c r="F139">
        <v>734</v>
      </c>
      <c r="G139">
        <v>11</v>
      </c>
    </row>
    <row r="140" spans="1:7" ht="12.75">
      <c r="A140" s="56" t="s">
        <v>14</v>
      </c>
      <c r="B140" t="s">
        <v>419</v>
      </c>
      <c r="C140" t="s">
        <v>229</v>
      </c>
      <c r="D140" t="s">
        <v>407</v>
      </c>
      <c r="E140" s="105">
        <v>0.026400462962962962</v>
      </c>
      <c r="F140">
        <v>733</v>
      </c>
      <c r="G140">
        <v>10</v>
      </c>
    </row>
    <row r="141" spans="1:7" ht="12.75">
      <c r="A141" s="56" t="s">
        <v>15</v>
      </c>
      <c r="B141" t="s">
        <v>336</v>
      </c>
      <c r="C141" t="s">
        <v>234</v>
      </c>
      <c r="D141" t="s">
        <v>407</v>
      </c>
      <c r="E141" s="105">
        <v>0.02871527777777778</v>
      </c>
      <c r="F141">
        <v>726</v>
      </c>
      <c r="G141">
        <v>9</v>
      </c>
    </row>
    <row r="142" spans="1:7" ht="12.75">
      <c r="A142" s="56" t="s">
        <v>16</v>
      </c>
      <c r="B142" t="s">
        <v>420</v>
      </c>
      <c r="C142" t="s">
        <v>229</v>
      </c>
      <c r="D142" t="s">
        <v>421</v>
      </c>
      <c r="E142" s="105">
        <v>0.026736111111111113</v>
      </c>
      <c r="F142">
        <v>723</v>
      </c>
      <c r="G142">
        <v>8</v>
      </c>
    </row>
    <row r="143" spans="1:7" ht="12.75">
      <c r="A143" s="56" t="s">
        <v>17</v>
      </c>
      <c r="B143" t="s">
        <v>331</v>
      </c>
      <c r="C143" t="s">
        <v>221</v>
      </c>
      <c r="D143" t="s">
        <v>422</v>
      </c>
      <c r="E143" s="105">
        <v>0.02787037037037037</v>
      </c>
      <c r="F143">
        <v>720</v>
      </c>
      <c r="G143">
        <v>7</v>
      </c>
    </row>
    <row r="144" spans="1:7" ht="12.75">
      <c r="A144" s="56" t="s">
        <v>18</v>
      </c>
      <c r="B144" t="s">
        <v>423</v>
      </c>
      <c r="C144" t="s">
        <v>221</v>
      </c>
      <c r="D144" t="s">
        <v>424</v>
      </c>
      <c r="E144" s="105">
        <v>0.02809027777777778</v>
      </c>
      <c r="F144">
        <v>714</v>
      </c>
      <c r="G144">
        <v>6</v>
      </c>
    </row>
    <row r="145" spans="1:7" ht="12.75">
      <c r="A145" s="56" t="s">
        <v>19</v>
      </c>
      <c r="B145" t="s">
        <v>425</v>
      </c>
      <c r="C145" t="s">
        <v>238</v>
      </c>
      <c r="D145" t="s">
        <v>407</v>
      </c>
      <c r="E145" s="105">
        <v>0.030474537037037036</v>
      </c>
      <c r="F145">
        <v>713</v>
      </c>
      <c r="G145">
        <v>5</v>
      </c>
    </row>
    <row r="146" spans="1:7" ht="12.75">
      <c r="A146" s="56" t="s">
        <v>20</v>
      </c>
      <c r="B146" t="s">
        <v>426</v>
      </c>
      <c r="C146" t="s">
        <v>229</v>
      </c>
      <c r="D146" t="s">
        <v>427</v>
      </c>
      <c r="E146" s="105">
        <v>0.027233796296296298</v>
      </c>
      <c r="F146">
        <v>710</v>
      </c>
      <c r="G146">
        <v>4</v>
      </c>
    </row>
    <row r="147" spans="1:7" ht="12.75">
      <c r="A147" s="56" t="s">
        <v>21</v>
      </c>
      <c r="B147" t="s">
        <v>428</v>
      </c>
      <c r="C147" t="s">
        <v>236</v>
      </c>
      <c r="D147" t="s">
        <v>411</v>
      </c>
      <c r="E147" s="105">
        <v>0.033715277777777775</v>
      </c>
      <c r="F147">
        <v>709</v>
      </c>
      <c r="G147">
        <v>3</v>
      </c>
    </row>
    <row r="148" spans="1:7" ht="12.75">
      <c r="A148" s="56" t="s">
        <v>22</v>
      </c>
      <c r="B148" t="s">
        <v>429</v>
      </c>
      <c r="C148" t="s">
        <v>238</v>
      </c>
      <c r="D148" t="s">
        <v>430</v>
      </c>
      <c r="E148" s="105">
        <v>0.030694444444444444</v>
      </c>
      <c r="F148">
        <v>708</v>
      </c>
      <c r="G148">
        <v>2</v>
      </c>
    </row>
    <row r="149" spans="1:7" ht="12.75">
      <c r="A149" s="56" t="s">
        <v>23</v>
      </c>
      <c r="B149" t="s">
        <v>431</v>
      </c>
      <c r="C149" t="s">
        <v>221</v>
      </c>
      <c r="D149" t="s">
        <v>432</v>
      </c>
      <c r="E149" s="105">
        <v>0.028807870370370373</v>
      </c>
      <c r="F149">
        <v>696</v>
      </c>
      <c r="G149">
        <v>1</v>
      </c>
    </row>
    <row r="150" spans="1:7" ht="12.75">
      <c r="A150" s="68" t="s">
        <v>24</v>
      </c>
      <c r="B150" s="66" t="s">
        <v>433</v>
      </c>
      <c r="C150" s="66" t="s">
        <v>221</v>
      </c>
      <c r="D150" s="66" t="s">
        <v>432</v>
      </c>
      <c r="E150" s="107">
        <v>0.02925925925925926</v>
      </c>
      <c r="F150" s="66">
        <v>685</v>
      </c>
      <c r="G150" s="66">
        <v>0</v>
      </c>
    </row>
    <row r="152" spans="1:7" ht="23.25">
      <c r="A152" s="133" t="s">
        <v>388</v>
      </c>
      <c r="B152" s="133"/>
      <c r="C152" s="133"/>
      <c r="D152" s="133"/>
      <c r="E152" s="133"/>
      <c r="F152" s="133"/>
      <c r="G152" s="133"/>
    </row>
    <row r="153" spans="5:7" ht="12.75">
      <c r="E153" s="56" t="s">
        <v>451</v>
      </c>
      <c r="F153" t="s">
        <v>255</v>
      </c>
      <c r="G153" t="s">
        <v>287</v>
      </c>
    </row>
    <row r="154" spans="1:7" ht="12.75">
      <c r="A154" s="56" t="s">
        <v>4</v>
      </c>
      <c r="B154" t="s">
        <v>190</v>
      </c>
      <c r="C154" t="s">
        <v>234</v>
      </c>
      <c r="D154" t="s">
        <v>173</v>
      </c>
      <c r="E154" s="69">
        <v>0.013981481481481482</v>
      </c>
      <c r="F154">
        <v>721</v>
      </c>
      <c r="G154" s="56">
        <v>50</v>
      </c>
    </row>
    <row r="155" spans="1:7" ht="12.75">
      <c r="A155" s="56" t="s">
        <v>5</v>
      </c>
      <c r="B155" t="s">
        <v>389</v>
      </c>
      <c r="C155" t="s">
        <v>225</v>
      </c>
      <c r="D155" t="s">
        <v>311</v>
      </c>
      <c r="E155" s="69">
        <v>0.015381944444444443</v>
      </c>
      <c r="F155">
        <v>714</v>
      </c>
      <c r="G155" s="56">
        <v>40</v>
      </c>
    </row>
    <row r="156" spans="1:7" ht="12.75">
      <c r="A156" s="56" t="s">
        <v>6</v>
      </c>
      <c r="B156" t="s">
        <v>201</v>
      </c>
      <c r="C156" t="s">
        <v>225</v>
      </c>
      <c r="D156" t="s">
        <v>173</v>
      </c>
      <c r="E156" s="69">
        <v>0.015474537037037038</v>
      </c>
      <c r="F156">
        <v>710</v>
      </c>
      <c r="G156" s="56">
        <v>36</v>
      </c>
    </row>
    <row r="157" spans="1:7" ht="12.75">
      <c r="A157" s="56" t="s">
        <v>7</v>
      </c>
      <c r="B157" t="s">
        <v>376</v>
      </c>
      <c r="C157" t="s">
        <v>234</v>
      </c>
      <c r="D157" t="s">
        <v>173</v>
      </c>
      <c r="E157" s="69">
        <v>0.014212962962962962</v>
      </c>
      <c r="F157">
        <v>709</v>
      </c>
      <c r="G157" s="56">
        <v>34</v>
      </c>
    </row>
    <row r="158" spans="1:7" ht="12.75">
      <c r="A158" s="56" t="s">
        <v>8</v>
      </c>
      <c r="B158" t="s">
        <v>176</v>
      </c>
      <c r="C158" t="s">
        <v>229</v>
      </c>
      <c r="D158" t="s">
        <v>173</v>
      </c>
      <c r="E158" s="69">
        <v>0.013414351851851851</v>
      </c>
      <c r="F158">
        <v>697</v>
      </c>
      <c r="G158" s="56">
        <v>32</v>
      </c>
    </row>
    <row r="159" spans="1:7" ht="12.75">
      <c r="A159" s="56" t="s">
        <v>9</v>
      </c>
      <c r="B159" t="s">
        <v>390</v>
      </c>
      <c r="C159" t="s">
        <v>221</v>
      </c>
      <c r="D159" t="s">
        <v>391</v>
      </c>
      <c r="E159" s="69">
        <v>0.013912037037037037</v>
      </c>
      <c r="F159">
        <v>697</v>
      </c>
      <c r="G159" s="56">
        <v>30</v>
      </c>
    </row>
    <row r="160" spans="1:7" ht="12.75">
      <c r="A160" s="56" t="s">
        <v>10</v>
      </c>
      <c r="B160" t="s">
        <v>180</v>
      </c>
      <c r="C160" t="s">
        <v>229</v>
      </c>
      <c r="D160" t="s">
        <v>173</v>
      </c>
      <c r="E160" s="69">
        <v>0.013657407407407408</v>
      </c>
      <c r="F160">
        <v>685</v>
      </c>
      <c r="G160" s="56">
        <v>28</v>
      </c>
    </row>
    <row r="161" spans="1:7" ht="12.75">
      <c r="A161" s="56" t="s">
        <v>11</v>
      </c>
      <c r="B161" t="s">
        <v>239</v>
      </c>
      <c r="C161" t="s">
        <v>238</v>
      </c>
      <c r="D161" t="s">
        <v>240</v>
      </c>
      <c r="E161" s="69">
        <v>0.01556712962962963</v>
      </c>
      <c r="F161">
        <v>675</v>
      </c>
      <c r="G161" s="56">
        <v>26</v>
      </c>
    </row>
    <row r="162" spans="1:7" ht="12.75">
      <c r="A162" s="56" t="s">
        <v>12</v>
      </c>
      <c r="B162" t="s">
        <v>392</v>
      </c>
      <c r="C162" t="s">
        <v>234</v>
      </c>
      <c r="D162" t="s">
        <v>393</v>
      </c>
      <c r="E162" s="69">
        <v>0.015092592592592593</v>
      </c>
      <c r="F162">
        <v>668</v>
      </c>
      <c r="G162" s="56">
        <v>24</v>
      </c>
    </row>
    <row r="163" spans="1:7" ht="12.75">
      <c r="A163" s="56" t="s">
        <v>13</v>
      </c>
      <c r="B163" t="s">
        <v>205</v>
      </c>
      <c r="C163" t="s">
        <v>238</v>
      </c>
      <c r="D163" t="s">
        <v>173</v>
      </c>
      <c r="E163" s="69">
        <v>0.01615740740740741</v>
      </c>
      <c r="F163">
        <v>650</v>
      </c>
      <c r="G163" s="56">
        <v>22</v>
      </c>
    </row>
    <row r="164" spans="1:7" ht="12.75">
      <c r="A164" s="56" t="s">
        <v>14</v>
      </c>
      <c r="B164" t="s">
        <v>199</v>
      </c>
      <c r="C164" t="s">
        <v>238</v>
      </c>
      <c r="D164" t="s">
        <v>394</v>
      </c>
      <c r="E164" s="69">
        <v>0.01659722222222222</v>
      </c>
      <c r="F164">
        <v>633</v>
      </c>
      <c r="G164" s="56">
        <v>20</v>
      </c>
    </row>
    <row r="165" spans="1:7" ht="12.75">
      <c r="A165" s="56" t="s">
        <v>15</v>
      </c>
      <c r="B165" t="s">
        <v>252</v>
      </c>
      <c r="C165" t="s">
        <v>236</v>
      </c>
      <c r="D165" t="s">
        <v>173</v>
      </c>
      <c r="E165" s="69">
        <v>0.01912037037037037</v>
      </c>
      <c r="F165">
        <v>604</v>
      </c>
      <c r="G165" s="56">
        <v>18</v>
      </c>
    </row>
    <row r="166" spans="1:7" ht="12.75">
      <c r="A166" s="68" t="s">
        <v>16</v>
      </c>
      <c r="B166" s="66" t="s">
        <v>395</v>
      </c>
      <c r="C166" s="66" t="s">
        <v>236</v>
      </c>
      <c r="D166" s="66" t="s">
        <v>396</v>
      </c>
      <c r="E166" s="70">
        <v>0.019791666666666666</v>
      </c>
      <c r="F166" s="66">
        <v>584</v>
      </c>
      <c r="G166" s="68">
        <v>16</v>
      </c>
    </row>
    <row r="167" ht="12.75">
      <c r="A167" s="56"/>
    </row>
    <row r="168" spans="1:7" ht="23.25">
      <c r="A168" s="133" t="s">
        <v>438</v>
      </c>
      <c r="B168" s="133"/>
      <c r="C168" s="133"/>
      <c r="D168" s="133"/>
      <c r="E168" s="133"/>
      <c r="F168" s="133"/>
      <c r="G168" s="133"/>
    </row>
    <row r="169" spans="1:7" ht="12.75">
      <c r="A169" s="109"/>
      <c r="E169" s="56" t="s">
        <v>258</v>
      </c>
      <c r="F169" t="s">
        <v>255</v>
      </c>
      <c r="G169" t="s">
        <v>287</v>
      </c>
    </row>
    <row r="170" spans="1:7" ht="12.75">
      <c r="A170" s="56" t="s">
        <v>4</v>
      </c>
      <c r="B170" s="112" t="s">
        <v>190</v>
      </c>
      <c r="C170" t="s">
        <v>234</v>
      </c>
      <c r="D170" t="s">
        <v>226</v>
      </c>
      <c r="E170" s="69">
        <v>0.012453703703703703</v>
      </c>
      <c r="F170">
        <v>810</v>
      </c>
      <c r="G170">
        <v>25</v>
      </c>
    </row>
    <row r="171" spans="1:7" ht="12.75">
      <c r="A171" s="56" t="s">
        <v>5</v>
      </c>
      <c r="B171" s="112" t="s">
        <v>230</v>
      </c>
      <c r="C171" t="s">
        <v>231</v>
      </c>
      <c r="D171" t="s">
        <v>232</v>
      </c>
      <c r="E171" s="69">
        <v>0.015243055555555555</v>
      </c>
      <c r="F171">
        <v>802</v>
      </c>
      <c r="G171">
        <v>20</v>
      </c>
    </row>
    <row r="172" spans="1:7" ht="12.75">
      <c r="A172" s="56" t="s">
        <v>6</v>
      </c>
      <c r="B172" s="112" t="s">
        <v>376</v>
      </c>
      <c r="C172" t="s">
        <v>234</v>
      </c>
      <c r="D172" t="s">
        <v>226</v>
      </c>
      <c r="E172" s="69">
        <v>0.012719907407407407</v>
      </c>
      <c r="F172">
        <v>793</v>
      </c>
      <c r="G172">
        <v>18</v>
      </c>
    </row>
    <row r="173" spans="1:7" ht="12.75">
      <c r="A173" s="56" t="s">
        <v>7</v>
      </c>
      <c r="B173" s="112" t="s">
        <v>176</v>
      </c>
      <c r="C173" t="s">
        <v>229</v>
      </c>
      <c r="D173" t="s">
        <v>226</v>
      </c>
      <c r="E173" s="69">
        <v>0.011828703703703704</v>
      </c>
      <c r="F173">
        <v>791</v>
      </c>
      <c r="G173">
        <v>17</v>
      </c>
    </row>
    <row r="174" spans="1:7" ht="12.75">
      <c r="A174" s="56" t="s">
        <v>8</v>
      </c>
      <c r="B174" s="112" t="s">
        <v>180</v>
      </c>
      <c r="C174" t="s">
        <v>229</v>
      </c>
      <c r="D174" t="s">
        <v>226</v>
      </c>
      <c r="E174" s="69">
        <v>0.011851851851851851</v>
      </c>
      <c r="F174">
        <v>789</v>
      </c>
      <c r="G174">
        <v>16</v>
      </c>
    </row>
    <row r="175" spans="1:7" ht="12.75">
      <c r="A175" s="56" t="s">
        <v>9</v>
      </c>
      <c r="B175" s="112" t="s">
        <v>390</v>
      </c>
      <c r="C175" t="s">
        <v>221</v>
      </c>
      <c r="D175" t="s">
        <v>313</v>
      </c>
      <c r="E175" s="69">
        <v>0.012407407407407407</v>
      </c>
      <c r="F175">
        <v>782</v>
      </c>
      <c r="G175">
        <v>15</v>
      </c>
    </row>
    <row r="176" spans="1:7" ht="12.75">
      <c r="A176" s="56" t="s">
        <v>10</v>
      </c>
      <c r="B176" s="112" t="s">
        <v>233</v>
      </c>
      <c r="C176" t="s">
        <v>234</v>
      </c>
      <c r="D176" t="s">
        <v>235</v>
      </c>
      <c r="E176" s="69">
        <v>0.013078703703703703</v>
      </c>
      <c r="F176">
        <v>771</v>
      </c>
      <c r="G176">
        <v>14</v>
      </c>
    </row>
    <row r="177" spans="1:7" ht="12.75">
      <c r="A177" s="56" t="s">
        <v>11</v>
      </c>
      <c r="B177" s="112" t="s">
        <v>206</v>
      </c>
      <c r="C177" t="s">
        <v>236</v>
      </c>
      <c r="D177" t="s">
        <v>237</v>
      </c>
      <c r="E177" s="69">
        <v>0.015081018518518518</v>
      </c>
      <c r="F177">
        <v>766</v>
      </c>
      <c r="G177">
        <v>13</v>
      </c>
    </row>
    <row r="178" spans="1:7" ht="12.75">
      <c r="A178" s="56" t="s">
        <v>12</v>
      </c>
      <c r="B178" s="112" t="s">
        <v>392</v>
      </c>
      <c r="C178" t="s">
        <v>234</v>
      </c>
      <c r="D178" t="s">
        <v>439</v>
      </c>
      <c r="E178" s="69">
        <v>0.013206018518518518</v>
      </c>
      <c r="F178">
        <v>763</v>
      </c>
      <c r="G178">
        <v>12</v>
      </c>
    </row>
    <row r="179" spans="1:7" ht="12.75">
      <c r="A179" s="56" t="s">
        <v>13</v>
      </c>
      <c r="B179" s="112" t="s">
        <v>201</v>
      </c>
      <c r="C179" t="s">
        <v>225</v>
      </c>
      <c r="D179" t="s">
        <v>226</v>
      </c>
      <c r="E179" s="69">
        <v>0.014467592592592593</v>
      </c>
      <c r="F179">
        <v>760</v>
      </c>
      <c r="G179">
        <v>11</v>
      </c>
    </row>
    <row r="180" spans="1:7" ht="12.75">
      <c r="A180" s="56" t="s">
        <v>14</v>
      </c>
      <c r="B180" s="112" t="s">
        <v>241</v>
      </c>
      <c r="C180" t="s">
        <v>225</v>
      </c>
      <c r="D180" t="s">
        <v>242</v>
      </c>
      <c r="E180" s="69">
        <v>0.015231481481481481</v>
      </c>
      <c r="F180">
        <v>721</v>
      </c>
      <c r="G180">
        <v>10</v>
      </c>
    </row>
    <row r="181" spans="1:7" ht="12.75">
      <c r="A181" s="56" t="s">
        <v>15</v>
      </c>
      <c r="B181" s="112" t="s">
        <v>440</v>
      </c>
      <c r="C181" t="s">
        <v>229</v>
      </c>
      <c r="D181" t="s">
        <v>441</v>
      </c>
      <c r="E181" s="69">
        <v>0.013206018518518518</v>
      </c>
      <c r="F181">
        <v>708</v>
      </c>
      <c r="G181">
        <v>9</v>
      </c>
    </row>
    <row r="182" spans="1:7" ht="12.75">
      <c r="A182" s="56" t="s">
        <v>16</v>
      </c>
      <c r="B182" s="112" t="s">
        <v>209</v>
      </c>
      <c r="C182" t="s">
        <v>225</v>
      </c>
      <c r="D182" t="s">
        <v>179</v>
      </c>
      <c r="E182" s="69">
        <v>0.015520833333333333</v>
      </c>
      <c r="F182">
        <v>708</v>
      </c>
      <c r="G182">
        <v>8</v>
      </c>
    </row>
    <row r="183" spans="1:7" ht="12.75">
      <c r="A183" s="56" t="s">
        <v>17</v>
      </c>
      <c r="B183" s="112" t="s">
        <v>249</v>
      </c>
      <c r="C183" t="s">
        <v>229</v>
      </c>
      <c r="D183" t="s">
        <v>250</v>
      </c>
      <c r="E183" s="69">
        <v>0.013321759259259259</v>
      </c>
      <c r="F183">
        <v>702</v>
      </c>
      <c r="G183">
        <v>7</v>
      </c>
    </row>
    <row r="184" spans="1:7" ht="12.75">
      <c r="A184" s="56" t="s">
        <v>18</v>
      </c>
      <c r="B184" s="112" t="s">
        <v>243</v>
      </c>
      <c r="C184" t="s">
        <v>221</v>
      </c>
      <c r="D184" t="s">
        <v>179</v>
      </c>
      <c r="E184" s="69">
        <v>0.013842592592592592</v>
      </c>
      <c r="F184">
        <v>701</v>
      </c>
      <c r="G184">
        <v>6</v>
      </c>
    </row>
    <row r="185" spans="1:7" ht="12.75">
      <c r="A185" s="56" t="s">
        <v>19</v>
      </c>
      <c r="B185" s="112" t="s">
        <v>252</v>
      </c>
      <c r="C185" t="s">
        <v>236</v>
      </c>
      <c r="D185" t="s">
        <v>226</v>
      </c>
      <c r="E185" s="69">
        <v>0.01675925925925926</v>
      </c>
      <c r="F185">
        <v>689</v>
      </c>
      <c r="G185">
        <v>5</v>
      </c>
    </row>
    <row r="186" spans="1:7" ht="12.75">
      <c r="A186" s="56" t="s">
        <v>20</v>
      </c>
      <c r="B186" s="112" t="s">
        <v>442</v>
      </c>
      <c r="C186" t="s">
        <v>238</v>
      </c>
      <c r="D186" t="s">
        <v>232</v>
      </c>
      <c r="E186" s="69">
        <v>0.015625</v>
      </c>
      <c r="F186">
        <v>672</v>
      </c>
      <c r="G186">
        <v>4</v>
      </c>
    </row>
    <row r="187" spans="1:7" ht="12.75">
      <c r="A187" s="56" t="s">
        <v>21</v>
      </c>
      <c r="B187" s="112" t="s">
        <v>245</v>
      </c>
      <c r="C187" t="s">
        <v>225</v>
      </c>
      <c r="D187" t="s">
        <v>232</v>
      </c>
      <c r="E187" s="69">
        <v>0.016400462962962964</v>
      </c>
      <c r="F187">
        <v>670</v>
      </c>
      <c r="G187">
        <v>3</v>
      </c>
    </row>
    <row r="188" spans="1:7" ht="12.75">
      <c r="A188" s="56" t="s">
        <v>22</v>
      </c>
      <c r="B188" s="112" t="s">
        <v>247</v>
      </c>
      <c r="C188" t="s">
        <v>234</v>
      </c>
      <c r="D188" t="s">
        <v>244</v>
      </c>
      <c r="E188" s="69">
        <v>0.0153125</v>
      </c>
      <c r="F188">
        <v>658</v>
      </c>
      <c r="G188">
        <v>2</v>
      </c>
    </row>
    <row r="189" spans="1:7" ht="12.75">
      <c r="A189" s="56" t="s">
        <v>23</v>
      </c>
      <c r="B189" s="112" t="s">
        <v>251</v>
      </c>
      <c r="C189" t="s">
        <v>225</v>
      </c>
      <c r="D189" t="s">
        <v>244</v>
      </c>
      <c r="E189" s="69">
        <v>0.01693287037037037</v>
      </c>
      <c r="F189">
        <v>649</v>
      </c>
      <c r="G189">
        <v>1</v>
      </c>
    </row>
    <row r="190" spans="1:7" ht="12.75">
      <c r="A190" s="68" t="s">
        <v>24</v>
      </c>
      <c r="B190" s="113" t="s">
        <v>443</v>
      </c>
      <c r="C190" s="66" t="s">
        <v>221</v>
      </c>
      <c r="D190" s="66" t="s">
        <v>290</v>
      </c>
      <c r="E190" s="70">
        <v>0.015127314814814816</v>
      </c>
      <c r="F190" s="66">
        <v>641</v>
      </c>
      <c r="G190" s="66">
        <v>0</v>
      </c>
    </row>
    <row r="192" spans="1:7" ht="23.25">
      <c r="A192" s="133" t="s">
        <v>448</v>
      </c>
      <c r="B192" s="133"/>
      <c r="C192" s="133"/>
      <c r="D192" s="133"/>
      <c r="E192" s="133"/>
      <c r="F192" s="133"/>
      <c r="G192" s="133"/>
    </row>
    <row r="193" spans="5:7" ht="12.75">
      <c r="E193" s="56" t="s">
        <v>452</v>
      </c>
      <c r="F193" t="s">
        <v>255</v>
      </c>
      <c r="G193" t="s">
        <v>287</v>
      </c>
    </row>
    <row r="194" spans="1:7" ht="12.75">
      <c r="A194" t="s">
        <v>4</v>
      </c>
      <c r="B194" t="s">
        <v>220</v>
      </c>
      <c r="C194" t="s">
        <v>221</v>
      </c>
      <c r="D194" t="s">
        <v>455</v>
      </c>
      <c r="E194" s="69">
        <v>0.016203703703703703</v>
      </c>
      <c r="F194">
        <v>599</v>
      </c>
      <c r="G194">
        <v>50</v>
      </c>
    </row>
    <row r="195" spans="1:7" ht="12.75">
      <c r="A195" t="s">
        <v>5</v>
      </c>
      <c r="B195" t="s">
        <v>190</v>
      </c>
      <c r="C195" t="s">
        <v>234</v>
      </c>
      <c r="D195" t="s">
        <v>173</v>
      </c>
      <c r="E195" s="69">
        <v>0.017162037037037038</v>
      </c>
      <c r="F195">
        <v>587</v>
      </c>
      <c r="G195">
        <v>40</v>
      </c>
    </row>
    <row r="196" spans="1:7" ht="12.75">
      <c r="A196" t="s">
        <v>6</v>
      </c>
      <c r="B196" t="s">
        <v>376</v>
      </c>
      <c r="C196" t="s">
        <v>234</v>
      </c>
      <c r="D196" t="s">
        <v>173</v>
      </c>
      <c r="E196" s="69">
        <v>0.017332175925925924</v>
      </c>
      <c r="F196">
        <v>582</v>
      </c>
      <c r="G196">
        <v>36</v>
      </c>
    </row>
    <row r="197" spans="1:7" ht="12.75">
      <c r="A197" t="s">
        <v>7</v>
      </c>
      <c r="B197" t="s">
        <v>176</v>
      </c>
      <c r="C197" t="s">
        <v>229</v>
      </c>
      <c r="D197" t="s">
        <v>173</v>
      </c>
      <c r="E197" s="69">
        <v>0.01705787037037037</v>
      </c>
      <c r="F197">
        <v>548</v>
      </c>
      <c r="G197">
        <v>34</v>
      </c>
    </row>
    <row r="198" spans="1:7" ht="12.75">
      <c r="A198" t="s">
        <v>8</v>
      </c>
      <c r="B198" t="s">
        <v>392</v>
      </c>
      <c r="C198" t="s">
        <v>234</v>
      </c>
      <c r="D198" t="s">
        <v>456</v>
      </c>
      <c r="E198" s="69">
        <v>0.018686342592592595</v>
      </c>
      <c r="F198">
        <v>539</v>
      </c>
      <c r="G198">
        <v>32</v>
      </c>
    </row>
    <row r="199" spans="1:7" ht="12.75">
      <c r="A199" t="s">
        <v>9</v>
      </c>
      <c r="B199" t="s">
        <v>206</v>
      </c>
      <c r="C199" t="s">
        <v>236</v>
      </c>
      <c r="D199" t="s">
        <v>204</v>
      </c>
      <c r="E199" s="69">
        <v>0.021528935185185186</v>
      </c>
      <c r="F199">
        <v>536</v>
      </c>
      <c r="G199">
        <v>30</v>
      </c>
    </row>
    <row r="200" spans="1:7" ht="12.75">
      <c r="A200" t="s">
        <v>10</v>
      </c>
      <c r="B200" t="s">
        <v>205</v>
      </c>
      <c r="C200" t="s">
        <v>238</v>
      </c>
      <c r="D200" t="s">
        <v>173</v>
      </c>
      <c r="E200" s="69">
        <v>0.02066898148148148</v>
      </c>
      <c r="F200">
        <v>508</v>
      </c>
      <c r="G200">
        <v>28</v>
      </c>
    </row>
    <row r="201" spans="1:7" ht="12.75">
      <c r="A201" t="s">
        <v>11</v>
      </c>
      <c r="B201" t="s">
        <v>440</v>
      </c>
      <c r="C201" t="s">
        <v>229</v>
      </c>
      <c r="D201" t="s">
        <v>441</v>
      </c>
      <c r="E201" s="69">
        <v>0.01907175925925926</v>
      </c>
      <c r="F201">
        <v>490</v>
      </c>
      <c r="G201">
        <v>26</v>
      </c>
    </row>
    <row r="202" spans="1:7" ht="12.75">
      <c r="A202" s="66" t="s">
        <v>12</v>
      </c>
      <c r="B202" s="66" t="s">
        <v>252</v>
      </c>
      <c r="C202" s="66" t="s">
        <v>236</v>
      </c>
      <c r="D202" s="66" t="s">
        <v>173</v>
      </c>
      <c r="E202" s="70">
        <v>0.023665509259259258</v>
      </c>
      <c r="F202" s="66">
        <v>488</v>
      </c>
      <c r="G202" s="66">
        <v>24</v>
      </c>
    </row>
    <row r="203" ht="12.75">
      <c r="A203" s="56"/>
    </row>
    <row r="204" ht="12.75">
      <c r="A204" s="56"/>
    </row>
    <row r="205" spans="1:7" ht="23.25">
      <c r="A205" s="133" t="s">
        <v>457</v>
      </c>
      <c r="B205" s="133"/>
      <c r="C205" s="133"/>
      <c r="D205" s="133"/>
      <c r="E205" s="133"/>
      <c r="F205" s="133"/>
      <c r="G205" s="133"/>
    </row>
    <row r="206" spans="1:7" ht="12.75">
      <c r="A206" s="56"/>
      <c r="E206" s="56" t="s">
        <v>258</v>
      </c>
      <c r="F206" t="s">
        <v>255</v>
      </c>
      <c r="G206" t="s">
        <v>287</v>
      </c>
    </row>
    <row r="207" spans="1:7" ht="12.75">
      <c r="A207" s="56" t="s">
        <v>4</v>
      </c>
      <c r="B207" s="112" t="s">
        <v>354</v>
      </c>
      <c r="C207" t="s">
        <v>234</v>
      </c>
      <c r="D207" t="s">
        <v>173</v>
      </c>
      <c r="E207" s="69">
        <v>0.01318287037037037</v>
      </c>
      <c r="F207">
        <v>765</v>
      </c>
      <c r="G207">
        <v>25</v>
      </c>
    </row>
    <row r="208" spans="1:7" ht="12.75">
      <c r="A208" s="56" t="s">
        <v>5</v>
      </c>
      <c r="B208" s="112" t="s">
        <v>310</v>
      </c>
      <c r="C208" t="s">
        <v>225</v>
      </c>
      <c r="D208" t="s">
        <v>311</v>
      </c>
      <c r="E208" s="69">
        <v>0.014710648148148148</v>
      </c>
      <c r="F208">
        <v>747</v>
      </c>
      <c r="G208">
        <v>20</v>
      </c>
    </row>
    <row r="209" spans="1:7" ht="12.75">
      <c r="A209" s="56" t="s">
        <v>6</v>
      </c>
      <c r="B209" s="112" t="s">
        <v>336</v>
      </c>
      <c r="C209" t="s">
        <v>234</v>
      </c>
      <c r="D209" t="s">
        <v>173</v>
      </c>
      <c r="E209" s="69">
        <v>0.013611111111111114</v>
      </c>
      <c r="F209">
        <v>741</v>
      </c>
      <c r="G209">
        <v>18</v>
      </c>
    </row>
    <row r="210" spans="1:7" ht="12.75">
      <c r="A210" s="56" t="s">
        <v>7</v>
      </c>
      <c r="B210" s="112" t="s">
        <v>316</v>
      </c>
      <c r="C210" t="s">
        <v>225</v>
      </c>
      <c r="D210" t="s">
        <v>173</v>
      </c>
      <c r="E210" s="69">
        <v>0.014918981481481483</v>
      </c>
      <c r="F210">
        <v>737</v>
      </c>
      <c r="G210">
        <v>17</v>
      </c>
    </row>
    <row r="211" spans="1:7" ht="12.75">
      <c r="A211" s="56" t="s">
        <v>8</v>
      </c>
      <c r="B211" s="112" t="s">
        <v>323</v>
      </c>
      <c r="C211" t="s">
        <v>229</v>
      </c>
      <c r="D211" t="s">
        <v>324</v>
      </c>
      <c r="E211" s="69">
        <v>0.013043981481481483</v>
      </c>
      <c r="F211">
        <v>717</v>
      </c>
      <c r="G211">
        <v>16</v>
      </c>
    </row>
    <row r="212" spans="1:7" ht="12.75">
      <c r="A212" s="56" t="s">
        <v>9</v>
      </c>
      <c r="B212" s="112" t="s">
        <v>317</v>
      </c>
      <c r="C212" t="s">
        <v>236</v>
      </c>
      <c r="D212" t="s">
        <v>458</v>
      </c>
      <c r="E212" s="69">
        <v>0.016458333333333332</v>
      </c>
      <c r="F212">
        <v>702</v>
      </c>
      <c r="G212">
        <v>15</v>
      </c>
    </row>
    <row r="213" spans="1:7" ht="12.75">
      <c r="A213" s="56" t="s">
        <v>10</v>
      </c>
      <c r="B213" s="112" t="s">
        <v>334</v>
      </c>
      <c r="C213" t="s">
        <v>229</v>
      </c>
      <c r="D213" t="s">
        <v>173</v>
      </c>
      <c r="E213" s="69">
        <v>0.013506944444444445</v>
      </c>
      <c r="F213">
        <v>693</v>
      </c>
      <c r="G213">
        <v>14</v>
      </c>
    </row>
    <row r="214" spans="1:7" ht="12.75">
      <c r="A214" s="56" t="s">
        <v>11</v>
      </c>
      <c r="B214" s="112" t="s">
        <v>335</v>
      </c>
      <c r="C214" t="s">
        <v>225</v>
      </c>
      <c r="D214" t="s">
        <v>459</v>
      </c>
      <c r="E214" s="69">
        <v>0.015972222222222224</v>
      </c>
      <c r="F214">
        <v>688</v>
      </c>
      <c r="G214">
        <v>13</v>
      </c>
    </row>
    <row r="215" spans="1:7" ht="12.75">
      <c r="A215" s="56" t="s">
        <v>12</v>
      </c>
      <c r="B215" s="112" t="s">
        <v>357</v>
      </c>
      <c r="C215" t="s">
        <v>238</v>
      </c>
      <c r="D215" t="s">
        <v>460</v>
      </c>
      <c r="E215" s="69">
        <v>0.015335648148148147</v>
      </c>
      <c r="F215">
        <v>685</v>
      </c>
      <c r="G215">
        <v>12</v>
      </c>
    </row>
    <row r="216" spans="1:7" ht="12.75">
      <c r="A216" s="56" t="s">
        <v>13</v>
      </c>
      <c r="B216" s="112" t="s">
        <v>461</v>
      </c>
      <c r="C216" t="s">
        <v>231</v>
      </c>
      <c r="D216" t="s">
        <v>338</v>
      </c>
      <c r="E216" s="69">
        <v>0.01792824074074074</v>
      </c>
      <c r="F216">
        <v>682</v>
      </c>
      <c r="G216">
        <v>11</v>
      </c>
    </row>
    <row r="217" spans="1:7" ht="12.75">
      <c r="A217" s="56" t="s">
        <v>14</v>
      </c>
      <c r="B217" s="112" t="s">
        <v>462</v>
      </c>
      <c r="C217" t="s">
        <v>225</v>
      </c>
      <c r="D217" t="s">
        <v>210</v>
      </c>
      <c r="E217" s="69">
        <v>0.0166087962962963</v>
      </c>
      <c r="F217">
        <v>662</v>
      </c>
      <c r="G217">
        <v>10</v>
      </c>
    </row>
    <row r="218" spans="1:7" ht="12.75">
      <c r="A218" s="56" t="s">
        <v>15</v>
      </c>
      <c r="B218" s="112" t="s">
        <v>463</v>
      </c>
      <c r="C218" t="s">
        <v>238</v>
      </c>
      <c r="D218" t="s">
        <v>173</v>
      </c>
      <c r="E218" s="69">
        <v>0.016099537037037037</v>
      </c>
      <c r="F218">
        <v>652</v>
      </c>
      <c r="G218">
        <v>9</v>
      </c>
    </row>
    <row r="219" spans="1:7" ht="12.75">
      <c r="A219" s="56" t="s">
        <v>16</v>
      </c>
      <c r="B219" s="112" t="s">
        <v>367</v>
      </c>
      <c r="C219" t="s">
        <v>236</v>
      </c>
      <c r="D219" t="s">
        <v>173</v>
      </c>
      <c r="E219" s="69">
        <v>0.017870370370370373</v>
      </c>
      <c r="F219">
        <v>646</v>
      </c>
      <c r="G219">
        <v>8</v>
      </c>
    </row>
    <row r="220" spans="1:7" ht="12.75">
      <c r="A220" s="56" t="s">
        <v>17</v>
      </c>
      <c r="B220" s="112" t="s">
        <v>360</v>
      </c>
      <c r="C220" t="s">
        <v>225</v>
      </c>
      <c r="D220" t="s">
        <v>464</v>
      </c>
      <c r="E220" s="69">
        <v>0.017326388888888888</v>
      </c>
      <c r="F220">
        <v>634</v>
      </c>
      <c r="G220">
        <v>7</v>
      </c>
    </row>
    <row r="221" spans="1:7" ht="12.75">
      <c r="A221" s="56" t="s">
        <v>18</v>
      </c>
      <c r="B221" s="112" t="s">
        <v>465</v>
      </c>
      <c r="C221" t="s">
        <v>229</v>
      </c>
      <c r="D221" t="s">
        <v>441</v>
      </c>
      <c r="E221" s="69">
        <v>0.014814814814814814</v>
      </c>
      <c r="F221">
        <v>631</v>
      </c>
      <c r="G221">
        <v>6</v>
      </c>
    </row>
    <row r="222" spans="1:7" ht="12.75">
      <c r="A222" s="68" t="s">
        <v>19</v>
      </c>
      <c r="B222" s="113" t="s">
        <v>466</v>
      </c>
      <c r="C222" s="66" t="s">
        <v>231</v>
      </c>
      <c r="D222" s="66" t="s">
        <v>173</v>
      </c>
      <c r="E222" s="70">
        <v>0.01990740740740741</v>
      </c>
      <c r="F222" s="66">
        <v>614</v>
      </c>
      <c r="G222" s="66">
        <v>5</v>
      </c>
    </row>
    <row r="223" spans="1:7" ht="12.75">
      <c r="A223" s="56"/>
      <c r="G223"/>
    </row>
    <row r="224" spans="1:7" ht="12.75">
      <c r="A224" s="56"/>
      <c r="G224"/>
    </row>
    <row r="225" ht="12.75">
      <c r="A225" s="56"/>
    </row>
    <row r="226" ht="12.75">
      <c r="A226" s="56"/>
    </row>
  </sheetData>
  <sheetProtection/>
  <mergeCells count="13">
    <mergeCell ref="A59:G59"/>
    <mergeCell ref="A168:G168"/>
    <mergeCell ref="A116:G116"/>
    <mergeCell ref="A128:G128"/>
    <mergeCell ref="A152:G152"/>
    <mergeCell ref="A1:G1"/>
    <mergeCell ref="A27:G27"/>
    <mergeCell ref="A40:G40"/>
    <mergeCell ref="A49:G49"/>
    <mergeCell ref="A205:G205"/>
    <mergeCell ref="A192:G192"/>
    <mergeCell ref="A97:G97"/>
    <mergeCell ref="A73:G73"/>
  </mergeCells>
  <printOptions/>
  <pageMargins left="0.55" right="0.5" top="0.68" bottom="0.77" header="0.43" footer="0.6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K48"/>
  <sheetViews>
    <sheetView zoomScalePageLayoutView="0" workbookViewId="0" topLeftCell="C1">
      <selection activeCell="J32" sqref="J32"/>
    </sheetView>
  </sheetViews>
  <sheetFormatPr defaultColWidth="9.00390625" defaultRowHeight="12.75"/>
  <cols>
    <col min="1" max="1" width="4.625" style="0" customWidth="1"/>
    <col min="2" max="2" width="34.00390625" style="0" customWidth="1"/>
    <col min="3" max="3" width="6.625" style="0" customWidth="1"/>
    <col min="4" max="4" width="7.875" style="0" customWidth="1"/>
    <col min="5" max="5" width="25.00390625" style="0" customWidth="1"/>
    <col min="6" max="6" width="11.875" style="0" customWidth="1"/>
    <col min="7" max="7" width="11.25390625" style="56" customWidth="1"/>
    <col min="8" max="8" width="13.125" style="60" customWidth="1"/>
    <col min="9" max="9" width="3.625" style="0" hidden="1" customWidth="1"/>
    <col min="10" max="10" width="9.75390625" style="0" customWidth="1"/>
  </cols>
  <sheetData>
    <row r="1" spans="1:11" ht="21.75" customHeight="1">
      <c r="A1" s="135" t="s">
        <v>282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2.75">
      <c r="A2" s="95"/>
      <c r="B2" s="94" t="s">
        <v>281</v>
      </c>
      <c r="C2" s="93"/>
      <c r="D2" s="93"/>
      <c r="E2" s="93"/>
      <c r="F2" s="93"/>
      <c r="G2" s="95"/>
      <c r="H2" s="96"/>
      <c r="I2" s="93"/>
      <c r="J2" s="93"/>
      <c r="K2" s="97" t="s">
        <v>219</v>
      </c>
    </row>
    <row r="3" spans="1:11" ht="12.75">
      <c r="A3" s="56" t="s">
        <v>4</v>
      </c>
      <c r="B3" t="s">
        <v>171</v>
      </c>
      <c r="C3" s="10" t="s">
        <v>172</v>
      </c>
      <c r="D3" s="9">
        <v>1987</v>
      </c>
      <c r="E3" t="s">
        <v>173</v>
      </c>
      <c r="F3" s="59">
        <v>0.005337962962962964</v>
      </c>
      <c r="G3" s="71">
        <v>0.006539351851851852</v>
      </c>
      <c r="H3" s="61">
        <f>IF(I3=2,F3+G3,"DNF")</f>
        <v>0.011877314814814816</v>
      </c>
      <c r="I3">
        <f>COUNT(F3:G3)</f>
        <v>2</v>
      </c>
      <c r="J3" s="100"/>
      <c r="K3" s="42">
        <v>30</v>
      </c>
    </row>
    <row r="4" spans="1:11" ht="12.75">
      <c r="A4" s="56" t="s">
        <v>5</v>
      </c>
      <c r="B4" t="s">
        <v>183</v>
      </c>
      <c r="C4" s="10" t="s">
        <v>172</v>
      </c>
      <c r="D4" s="9">
        <v>1977</v>
      </c>
      <c r="E4" t="s">
        <v>184</v>
      </c>
      <c r="F4" s="59">
        <v>0.00609375</v>
      </c>
      <c r="G4" s="71">
        <v>0.0072106481481481475</v>
      </c>
      <c r="H4" s="61">
        <f>IF(I4=2,F4+G4,"DNF")</f>
        <v>0.013304398148148149</v>
      </c>
      <c r="I4">
        <f>COUNT(F4:G4)</f>
        <v>2</v>
      </c>
      <c r="J4" s="100"/>
      <c r="K4" s="42">
        <v>25</v>
      </c>
    </row>
    <row r="5" spans="1:11" ht="12.75">
      <c r="A5" s="56" t="s">
        <v>6</v>
      </c>
      <c r="B5" t="s">
        <v>186</v>
      </c>
      <c r="C5" s="10" t="s">
        <v>172</v>
      </c>
      <c r="D5" s="9">
        <v>1975</v>
      </c>
      <c r="E5" t="s">
        <v>187</v>
      </c>
      <c r="F5" s="59">
        <v>0.006141203703703704</v>
      </c>
      <c r="G5" s="71">
        <v>0.0075</v>
      </c>
      <c r="H5" s="61">
        <f>IF(I5=2,F5+G5,"DNF")</f>
        <v>0.013641203703703704</v>
      </c>
      <c r="I5">
        <f>COUNT(F5:G5)</f>
        <v>2</v>
      </c>
      <c r="J5" s="100"/>
      <c r="K5" s="42">
        <v>20</v>
      </c>
    </row>
    <row r="6" spans="1:11" ht="12.75">
      <c r="A6" s="56" t="s">
        <v>7</v>
      </c>
      <c r="B6" t="s">
        <v>192</v>
      </c>
      <c r="C6" s="10" t="s">
        <v>172</v>
      </c>
      <c r="D6" s="9">
        <v>1975</v>
      </c>
      <c r="E6" t="s">
        <v>173</v>
      </c>
      <c r="F6" s="59">
        <v>0.006355324074074075</v>
      </c>
      <c r="G6" s="71">
        <v>0.007523148148148148</v>
      </c>
      <c r="H6" s="61">
        <f>IF(I6=2,F6+G6,"DNF")</f>
        <v>0.013878472222222223</v>
      </c>
      <c r="I6">
        <f>COUNT(F6:G6)</f>
        <v>2</v>
      </c>
      <c r="J6" s="100"/>
      <c r="K6" s="42">
        <v>15</v>
      </c>
    </row>
    <row r="7" spans="1:11" ht="12.75">
      <c r="A7" s="68" t="s">
        <v>8</v>
      </c>
      <c r="B7" s="66" t="s">
        <v>196</v>
      </c>
      <c r="C7" s="72" t="s">
        <v>172</v>
      </c>
      <c r="D7" s="73">
        <v>1980</v>
      </c>
      <c r="E7" s="66" t="s">
        <v>278</v>
      </c>
      <c r="F7" s="74">
        <v>0.007009259259259259</v>
      </c>
      <c r="G7" s="75">
        <v>0.008090277777777778</v>
      </c>
      <c r="H7" s="76">
        <f>IF(I7=2,F7+G7,"DNF")</f>
        <v>0.015099537037037036</v>
      </c>
      <c r="I7" s="66">
        <f>COUNT(F7:G7)</f>
        <v>2</v>
      </c>
      <c r="J7" s="101"/>
      <c r="K7" s="77">
        <v>12</v>
      </c>
    </row>
    <row r="9" spans="1:11" ht="18.75" customHeight="1">
      <c r="A9" s="93"/>
      <c r="B9" s="94" t="s">
        <v>279</v>
      </c>
      <c r="C9" s="93"/>
      <c r="D9" s="93"/>
      <c r="E9" s="93"/>
      <c r="F9" s="93"/>
      <c r="G9" s="95"/>
      <c r="H9" s="93"/>
      <c r="I9" s="95"/>
      <c r="J9" s="93" t="s">
        <v>255</v>
      </c>
      <c r="K9" s="97" t="s">
        <v>219</v>
      </c>
    </row>
    <row r="10" spans="1:11" ht="12.75">
      <c r="A10" s="56" t="s">
        <v>4</v>
      </c>
      <c r="B10" t="s">
        <v>176</v>
      </c>
      <c r="C10" t="s">
        <v>229</v>
      </c>
      <c r="D10">
        <v>1971</v>
      </c>
      <c r="E10" t="s">
        <v>173</v>
      </c>
      <c r="F10" s="59">
        <v>0.005607638888888889</v>
      </c>
      <c r="G10" s="71">
        <v>0.006898148148148149</v>
      </c>
      <c r="H10" s="69">
        <v>0.012505787037037037</v>
      </c>
      <c r="I10" s="42">
        <v>30</v>
      </c>
      <c r="J10">
        <v>748</v>
      </c>
      <c r="K10" s="42">
        <v>30</v>
      </c>
    </row>
    <row r="11" spans="1:11" ht="12.75">
      <c r="A11" s="56" t="s">
        <v>5</v>
      </c>
      <c r="B11" t="s">
        <v>180</v>
      </c>
      <c r="C11" t="s">
        <v>229</v>
      </c>
      <c r="D11">
        <v>1971</v>
      </c>
      <c r="E11" t="s">
        <v>173</v>
      </c>
      <c r="F11" s="59">
        <v>0.00577662037037037</v>
      </c>
      <c r="G11" s="71">
        <v>0.007013888888888889</v>
      </c>
      <c r="H11" s="69">
        <v>0.012790509259259258</v>
      </c>
      <c r="I11" s="42">
        <v>25</v>
      </c>
      <c r="J11">
        <v>731</v>
      </c>
      <c r="K11" s="42">
        <v>25</v>
      </c>
    </row>
    <row r="12" spans="1:11" ht="12.75">
      <c r="A12" s="56" t="s">
        <v>6</v>
      </c>
      <c r="B12" t="s">
        <v>190</v>
      </c>
      <c r="C12" t="s">
        <v>234</v>
      </c>
      <c r="D12">
        <v>1961</v>
      </c>
      <c r="E12" t="s">
        <v>173</v>
      </c>
      <c r="F12" s="59">
        <v>0.006329861111111112</v>
      </c>
      <c r="G12" s="71">
        <v>0.0077314814814814815</v>
      </c>
      <c r="H12" s="69">
        <v>0.014061342592592594</v>
      </c>
      <c r="I12" s="42">
        <v>20</v>
      </c>
      <c r="J12">
        <v>717</v>
      </c>
      <c r="K12" s="42">
        <v>20</v>
      </c>
    </row>
    <row r="13" spans="1:11" ht="12.75">
      <c r="A13" s="56" t="s">
        <v>7</v>
      </c>
      <c r="B13" t="s">
        <v>201</v>
      </c>
      <c r="C13" t="s">
        <v>225</v>
      </c>
      <c r="D13">
        <v>1951</v>
      </c>
      <c r="E13" t="s">
        <v>173</v>
      </c>
      <c r="F13" s="59">
        <v>0.007391203703703703</v>
      </c>
      <c r="G13" s="71">
        <v>0.008784722222222223</v>
      </c>
      <c r="H13" s="69">
        <v>0.016175925925925927</v>
      </c>
      <c r="I13" s="42">
        <v>15</v>
      </c>
      <c r="J13">
        <v>679</v>
      </c>
      <c r="K13" s="42">
        <v>15</v>
      </c>
    </row>
    <row r="14" spans="1:11" ht="12.75">
      <c r="A14" s="56" t="s">
        <v>8</v>
      </c>
      <c r="B14" t="s">
        <v>206</v>
      </c>
      <c r="C14" t="s">
        <v>236</v>
      </c>
      <c r="D14">
        <v>1945</v>
      </c>
      <c r="E14" t="s">
        <v>204</v>
      </c>
      <c r="F14" s="99">
        <v>0.007896990740740741</v>
      </c>
      <c r="G14" s="98">
        <v>0.009467592592592592</v>
      </c>
      <c r="H14" s="69">
        <v>0.017364583333333333</v>
      </c>
      <c r="I14" s="42">
        <v>12</v>
      </c>
      <c r="J14">
        <v>665</v>
      </c>
      <c r="K14" s="42">
        <v>12</v>
      </c>
    </row>
    <row r="15" spans="1:11" ht="12.75">
      <c r="A15" s="56" t="s">
        <v>9</v>
      </c>
      <c r="B15" t="s">
        <v>199</v>
      </c>
      <c r="C15" t="s">
        <v>238</v>
      </c>
      <c r="D15">
        <v>1953</v>
      </c>
      <c r="E15" t="s">
        <v>200</v>
      </c>
      <c r="F15" s="59">
        <v>0.007292824074074074</v>
      </c>
      <c r="G15" s="71">
        <v>0.008587962962962962</v>
      </c>
      <c r="H15" s="69">
        <v>0.015880787037037037</v>
      </c>
      <c r="I15" s="42">
        <v>10</v>
      </c>
      <c r="J15">
        <v>661</v>
      </c>
      <c r="K15" s="42">
        <v>10</v>
      </c>
    </row>
    <row r="16" spans="1:11" ht="12.75">
      <c r="A16" s="68" t="s">
        <v>10</v>
      </c>
      <c r="B16" s="66" t="s">
        <v>205</v>
      </c>
      <c r="C16" s="66" t="s">
        <v>238</v>
      </c>
      <c r="D16" s="66">
        <v>1952</v>
      </c>
      <c r="E16" s="66" t="s">
        <v>173</v>
      </c>
      <c r="F16" s="74">
        <v>0.007719907407407408</v>
      </c>
      <c r="G16" s="75">
        <v>0.009421296296296296</v>
      </c>
      <c r="H16" s="70">
        <v>0.017141203703703704</v>
      </c>
      <c r="I16" s="77">
        <v>9</v>
      </c>
      <c r="J16" s="66">
        <v>613</v>
      </c>
      <c r="K16" s="77">
        <v>9</v>
      </c>
    </row>
    <row r="19" spans="1:11" ht="28.5" customHeight="1">
      <c r="A19" s="100"/>
      <c r="B19" s="100"/>
      <c r="C19" s="100"/>
      <c r="D19" s="100"/>
      <c r="E19" s="100"/>
      <c r="F19" s="58" t="s">
        <v>214</v>
      </c>
      <c r="G19" s="57" t="s">
        <v>215</v>
      </c>
      <c r="H19" s="60" t="s">
        <v>216</v>
      </c>
      <c r="I19" s="62" t="s">
        <v>217</v>
      </c>
      <c r="J19" t="s">
        <v>218</v>
      </c>
      <c r="K19" t="s">
        <v>219</v>
      </c>
    </row>
    <row r="20" spans="1:11" ht="12.75">
      <c r="A20" s="56" t="s">
        <v>4</v>
      </c>
      <c r="B20" t="s">
        <v>171</v>
      </c>
      <c r="C20" s="10" t="s">
        <v>172</v>
      </c>
      <c r="D20" s="9">
        <v>1987</v>
      </c>
      <c r="E20" t="s">
        <v>173</v>
      </c>
      <c r="F20" s="59">
        <v>0.005337962962962964</v>
      </c>
      <c r="G20" s="71">
        <v>0.006539351851851852</v>
      </c>
      <c r="H20" s="61">
        <f aca="true" t="shared" si="0" ref="H20:H48">IF(I20=2,F20+G20,"DNF")</f>
        <v>0.011877314814814816</v>
      </c>
      <c r="I20">
        <f aca="true" t="shared" si="1" ref="I20:I48">COUNT(F20:G20)</f>
        <v>2</v>
      </c>
      <c r="J20">
        <f aca="true" t="shared" si="2" ref="J20:J48">IF(I20=2,RANK(H20,$H$20:$H$45,1),"neboduje")</f>
        <v>1</v>
      </c>
      <c r="K20" s="42">
        <v>30</v>
      </c>
    </row>
    <row r="21" spans="1:11" ht="12.75">
      <c r="A21" s="56" t="s">
        <v>5</v>
      </c>
      <c r="B21" t="s">
        <v>183</v>
      </c>
      <c r="C21" s="10" t="s">
        <v>172</v>
      </c>
      <c r="D21" s="9">
        <v>1977</v>
      </c>
      <c r="E21" t="s">
        <v>184</v>
      </c>
      <c r="F21" s="59">
        <v>0.00609375</v>
      </c>
      <c r="G21" s="71">
        <v>0.0072106481481481475</v>
      </c>
      <c r="H21" s="61">
        <f t="shared" si="0"/>
        <v>0.013304398148148149</v>
      </c>
      <c r="I21">
        <f t="shared" si="1"/>
        <v>2</v>
      </c>
      <c r="J21">
        <f t="shared" si="2"/>
        <v>4</v>
      </c>
      <c r="K21" s="42">
        <v>25</v>
      </c>
    </row>
    <row r="22" spans="1:11" ht="12.75">
      <c r="A22" s="56" t="s">
        <v>6</v>
      </c>
      <c r="B22" t="s">
        <v>186</v>
      </c>
      <c r="C22" s="10" t="s">
        <v>172</v>
      </c>
      <c r="D22" s="9">
        <v>1975</v>
      </c>
      <c r="E22" t="s">
        <v>187</v>
      </c>
      <c r="F22" s="59">
        <v>0.006141203703703704</v>
      </c>
      <c r="G22" s="71">
        <v>0.0075</v>
      </c>
      <c r="H22" s="61">
        <f t="shared" si="0"/>
        <v>0.013641203703703704</v>
      </c>
      <c r="I22">
        <f t="shared" si="1"/>
        <v>2</v>
      </c>
      <c r="J22">
        <f t="shared" si="2"/>
        <v>5</v>
      </c>
      <c r="K22" s="42">
        <v>20</v>
      </c>
    </row>
    <row r="23" spans="1:11" ht="12.75">
      <c r="A23" s="56" t="s">
        <v>7</v>
      </c>
      <c r="B23" t="s">
        <v>192</v>
      </c>
      <c r="C23" s="10" t="s">
        <v>172</v>
      </c>
      <c r="D23" s="9">
        <v>1975</v>
      </c>
      <c r="E23" t="s">
        <v>173</v>
      </c>
      <c r="F23" s="59">
        <v>0.006355324074074075</v>
      </c>
      <c r="G23" s="71">
        <v>0.007523148148148148</v>
      </c>
      <c r="H23" s="61">
        <f t="shared" si="0"/>
        <v>0.013878472222222223</v>
      </c>
      <c r="I23">
        <f t="shared" si="1"/>
        <v>2</v>
      </c>
      <c r="J23">
        <f t="shared" si="2"/>
        <v>6</v>
      </c>
      <c r="K23" s="42">
        <v>15</v>
      </c>
    </row>
    <row r="24" spans="1:11" ht="12.75">
      <c r="A24" s="56" t="s">
        <v>8</v>
      </c>
      <c r="B24" t="s">
        <v>196</v>
      </c>
      <c r="C24" s="10" t="s">
        <v>172</v>
      </c>
      <c r="D24" s="9">
        <v>1980</v>
      </c>
      <c r="E24" t="s">
        <v>278</v>
      </c>
      <c r="F24" s="59">
        <v>0.007009259259259259</v>
      </c>
      <c r="G24" s="71">
        <v>0.008090277777777778</v>
      </c>
      <c r="H24" s="61">
        <f t="shared" si="0"/>
        <v>0.015099537037037036</v>
      </c>
      <c r="I24">
        <f t="shared" si="1"/>
        <v>2</v>
      </c>
      <c r="J24">
        <f t="shared" si="2"/>
        <v>8</v>
      </c>
      <c r="K24" s="42">
        <v>12</v>
      </c>
    </row>
    <row r="25" spans="1:11" ht="12.75">
      <c r="A25" s="56" t="s">
        <v>9</v>
      </c>
      <c r="B25" t="s">
        <v>176</v>
      </c>
      <c r="C25" s="10" t="s">
        <v>177</v>
      </c>
      <c r="D25" s="9">
        <v>1971</v>
      </c>
      <c r="E25" t="s">
        <v>173</v>
      </c>
      <c r="F25" s="59">
        <v>0.005607638888888889</v>
      </c>
      <c r="G25" s="71">
        <v>0.006898148148148149</v>
      </c>
      <c r="H25" s="61">
        <f t="shared" si="0"/>
        <v>0.012505787037037037</v>
      </c>
      <c r="I25">
        <f t="shared" si="1"/>
        <v>2</v>
      </c>
      <c r="J25">
        <f t="shared" si="2"/>
        <v>2</v>
      </c>
      <c r="K25" s="42">
        <v>10</v>
      </c>
    </row>
    <row r="26" spans="1:11" ht="12.75">
      <c r="A26" s="56" t="s">
        <v>10</v>
      </c>
      <c r="B26" t="s">
        <v>180</v>
      </c>
      <c r="C26" s="10" t="s">
        <v>177</v>
      </c>
      <c r="D26" s="9">
        <v>1971</v>
      </c>
      <c r="E26" t="s">
        <v>173</v>
      </c>
      <c r="F26" s="59">
        <v>0.00577662037037037</v>
      </c>
      <c r="G26" s="71">
        <v>0.007013888888888889</v>
      </c>
      <c r="H26" s="61">
        <f t="shared" si="0"/>
        <v>0.012790509259259258</v>
      </c>
      <c r="I26">
        <f t="shared" si="1"/>
        <v>2</v>
      </c>
      <c r="J26">
        <f t="shared" si="2"/>
        <v>3</v>
      </c>
      <c r="K26" s="42">
        <v>9</v>
      </c>
    </row>
    <row r="27" spans="1:11" ht="12.75">
      <c r="A27" s="56" t="s">
        <v>11</v>
      </c>
      <c r="B27" t="s">
        <v>190</v>
      </c>
      <c r="C27" s="10" t="s">
        <v>191</v>
      </c>
      <c r="D27" s="9">
        <v>1961</v>
      </c>
      <c r="E27" t="s">
        <v>173</v>
      </c>
      <c r="F27" s="59">
        <v>0.006329861111111112</v>
      </c>
      <c r="G27" s="71">
        <v>0.0077314814814814815</v>
      </c>
      <c r="H27" s="61">
        <f t="shared" si="0"/>
        <v>0.014061342592592594</v>
      </c>
      <c r="I27">
        <f t="shared" si="1"/>
        <v>2</v>
      </c>
      <c r="J27">
        <f t="shared" si="2"/>
        <v>7</v>
      </c>
      <c r="K27" s="42">
        <v>8</v>
      </c>
    </row>
    <row r="28" spans="1:11" ht="12.75">
      <c r="A28" s="56" t="s">
        <v>12</v>
      </c>
      <c r="B28" t="s">
        <v>199</v>
      </c>
      <c r="C28" s="10" t="s">
        <v>191</v>
      </c>
      <c r="D28" s="9">
        <v>1953</v>
      </c>
      <c r="E28" t="s">
        <v>200</v>
      </c>
      <c r="F28" s="59">
        <v>0.007292824074074074</v>
      </c>
      <c r="G28" s="71">
        <v>0.008587962962962962</v>
      </c>
      <c r="H28" s="61">
        <f t="shared" si="0"/>
        <v>0.015880787037037037</v>
      </c>
      <c r="I28">
        <f t="shared" si="1"/>
        <v>2</v>
      </c>
      <c r="J28">
        <f t="shared" si="2"/>
        <v>9</v>
      </c>
      <c r="K28" s="42">
        <v>7</v>
      </c>
    </row>
    <row r="29" spans="1:11" ht="12.75">
      <c r="A29" s="56" t="s">
        <v>13</v>
      </c>
      <c r="B29" t="s">
        <v>205</v>
      </c>
      <c r="C29" s="10" t="s">
        <v>191</v>
      </c>
      <c r="D29" s="9">
        <v>1952</v>
      </c>
      <c r="E29" t="s">
        <v>173</v>
      </c>
      <c r="F29" s="59">
        <v>0.007719907407407408</v>
      </c>
      <c r="G29" s="71">
        <v>0.009421296296296296</v>
      </c>
      <c r="H29" s="61">
        <f t="shared" si="0"/>
        <v>0.017141203703703704</v>
      </c>
      <c r="I29">
        <f t="shared" si="1"/>
        <v>2</v>
      </c>
      <c r="J29">
        <f t="shared" si="2"/>
        <v>11</v>
      </c>
      <c r="K29" s="42">
        <v>6</v>
      </c>
    </row>
    <row r="30" spans="1:11" ht="12.75">
      <c r="A30" s="56" t="s">
        <v>14</v>
      </c>
      <c r="B30" t="s">
        <v>201</v>
      </c>
      <c r="C30" s="10" t="s">
        <v>202</v>
      </c>
      <c r="D30" s="9">
        <v>1951</v>
      </c>
      <c r="E30" t="s">
        <v>173</v>
      </c>
      <c r="F30" s="59">
        <v>0.007391203703703703</v>
      </c>
      <c r="G30" s="71">
        <v>0.008784722222222223</v>
      </c>
      <c r="H30" s="61">
        <f t="shared" si="0"/>
        <v>0.016175925925925927</v>
      </c>
      <c r="I30">
        <f t="shared" si="1"/>
        <v>2</v>
      </c>
      <c r="J30">
        <f t="shared" si="2"/>
        <v>10</v>
      </c>
      <c r="K30" s="42">
        <v>5</v>
      </c>
    </row>
    <row r="31" spans="1:11" ht="12.75">
      <c r="A31" s="68" t="s">
        <v>15</v>
      </c>
      <c r="B31" s="66" t="s">
        <v>206</v>
      </c>
      <c r="C31" s="72" t="s">
        <v>202</v>
      </c>
      <c r="D31" s="73">
        <v>1945</v>
      </c>
      <c r="E31" s="66" t="s">
        <v>204</v>
      </c>
      <c r="F31" s="74">
        <v>0.007896990740740741</v>
      </c>
      <c r="G31" s="75">
        <v>0.009467592592592592</v>
      </c>
      <c r="H31" s="76">
        <f t="shared" si="0"/>
        <v>0.017364583333333333</v>
      </c>
      <c r="I31" s="66">
        <f t="shared" si="1"/>
        <v>2</v>
      </c>
      <c r="J31" s="66">
        <f t="shared" si="2"/>
        <v>12</v>
      </c>
      <c r="K31" s="77">
        <v>4</v>
      </c>
    </row>
    <row r="32" spans="1:11" s="79" customFormat="1" ht="11.25">
      <c r="A32" s="78" t="s">
        <v>16</v>
      </c>
      <c r="B32" s="79" t="s">
        <v>174</v>
      </c>
      <c r="C32" s="24" t="s">
        <v>172</v>
      </c>
      <c r="D32" s="80">
        <v>1994</v>
      </c>
      <c r="E32" s="79" t="s">
        <v>175</v>
      </c>
      <c r="F32" s="81">
        <v>0.005590277777777778</v>
      </c>
      <c r="G32" s="82" t="s">
        <v>280</v>
      </c>
      <c r="H32" s="83" t="str">
        <f t="shared" si="0"/>
        <v>DNF</v>
      </c>
      <c r="I32" s="79">
        <f t="shared" si="1"/>
        <v>1</v>
      </c>
      <c r="J32" s="79" t="str">
        <f t="shared" si="2"/>
        <v>neboduje</v>
      </c>
      <c r="K32" s="84"/>
    </row>
    <row r="33" spans="1:11" s="79" customFormat="1" ht="11.25">
      <c r="A33" s="78" t="s">
        <v>17</v>
      </c>
      <c r="B33" s="79" t="s">
        <v>178</v>
      </c>
      <c r="C33" s="24" t="s">
        <v>172</v>
      </c>
      <c r="D33" s="80">
        <v>1984</v>
      </c>
      <c r="E33" s="79" t="s">
        <v>179</v>
      </c>
      <c r="F33" s="81">
        <v>0.005756944444444444</v>
      </c>
      <c r="G33" s="82" t="s">
        <v>280</v>
      </c>
      <c r="H33" s="83" t="str">
        <f t="shared" si="0"/>
        <v>DNF</v>
      </c>
      <c r="I33" s="79">
        <f t="shared" si="1"/>
        <v>1</v>
      </c>
      <c r="J33" s="79" t="str">
        <f t="shared" si="2"/>
        <v>neboduje</v>
      </c>
      <c r="K33" s="84"/>
    </row>
    <row r="34" spans="1:11" s="79" customFormat="1" ht="11.25">
      <c r="A34" s="78" t="s">
        <v>18</v>
      </c>
      <c r="B34" s="79" t="s">
        <v>181</v>
      </c>
      <c r="C34" s="24" t="s">
        <v>172</v>
      </c>
      <c r="D34" s="80">
        <v>1979</v>
      </c>
      <c r="E34" s="79" t="s">
        <v>182</v>
      </c>
      <c r="F34" s="81">
        <v>0.00594212962962963</v>
      </c>
      <c r="G34" s="82" t="s">
        <v>280</v>
      </c>
      <c r="H34" s="83" t="str">
        <f t="shared" si="0"/>
        <v>DNF</v>
      </c>
      <c r="I34" s="79">
        <f t="shared" si="1"/>
        <v>1</v>
      </c>
      <c r="J34" s="79" t="str">
        <f t="shared" si="2"/>
        <v>neboduje</v>
      </c>
      <c r="K34" s="84"/>
    </row>
    <row r="35" spans="1:11" s="79" customFormat="1" ht="11.25">
      <c r="A35" s="78" t="s">
        <v>19</v>
      </c>
      <c r="B35" s="79" t="s">
        <v>185</v>
      </c>
      <c r="C35" s="24" t="s">
        <v>172</v>
      </c>
      <c r="D35" s="80">
        <v>1978</v>
      </c>
      <c r="E35" s="79" t="s">
        <v>173</v>
      </c>
      <c r="F35" s="81">
        <v>0.006133101851851852</v>
      </c>
      <c r="G35" s="82" t="s">
        <v>280</v>
      </c>
      <c r="H35" s="83" t="str">
        <f t="shared" si="0"/>
        <v>DNF</v>
      </c>
      <c r="I35" s="79">
        <f t="shared" si="1"/>
        <v>1</v>
      </c>
      <c r="J35" s="79" t="str">
        <f t="shared" si="2"/>
        <v>neboduje</v>
      </c>
      <c r="K35" s="84"/>
    </row>
    <row r="36" spans="1:10" s="79" customFormat="1" ht="11.25">
      <c r="A36" s="78" t="s">
        <v>20</v>
      </c>
      <c r="B36" s="79" t="s">
        <v>188</v>
      </c>
      <c r="C36" s="24" t="s">
        <v>189</v>
      </c>
      <c r="D36" s="80">
        <v>1997</v>
      </c>
      <c r="E36" s="79" t="s">
        <v>175</v>
      </c>
      <c r="F36" s="81">
        <v>0.006252314814814815</v>
      </c>
      <c r="G36" s="82" t="s">
        <v>280</v>
      </c>
      <c r="H36" s="83" t="str">
        <f t="shared" si="0"/>
        <v>DNF</v>
      </c>
      <c r="I36" s="79">
        <f t="shared" si="1"/>
        <v>1</v>
      </c>
      <c r="J36" s="79" t="str">
        <f t="shared" si="2"/>
        <v>neboduje</v>
      </c>
    </row>
    <row r="37" spans="1:10" s="79" customFormat="1" ht="11.25">
      <c r="A37" s="78" t="s">
        <v>21</v>
      </c>
      <c r="B37" s="79" t="s">
        <v>193</v>
      </c>
      <c r="C37" s="24" t="s">
        <v>172</v>
      </c>
      <c r="D37" s="80">
        <v>1975</v>
      </c>
      <c r="E37" s="79" t="s">
        <v>173</v>
      </c>
      <c r="F37" s="81">
        <v>0.006898148148148149</v>
      </c>
      <c r="G37" s="82" t="s">
        <v>280</v>
      </c>
      <c r="H37" s="83" t="str">
        <f t="shared" si="0"/>
        <v>DNF</v>
      </c>
      <c r="I37" s="79">
        <f t="shared" si="1"/>
        <v>1</v>
      </c>
      <c r="J37" s="79" t="str">
        <f t="shared" si="2"/>
        <v>neboduje</v>
      </c>
    </row>
    <row r="38" spans="1:10" s="79" customFormat="1" ht="11.25">
      <c r="A38" s="78" t="s">
        <v>22</v>
      </c>
      <c r="B38" s="79" t="s">
        <v>194</v>
      </c>
      <c r="C38" s="24" t="s">
        <v>172</v>
      </c>
      <c r="D38" s="80">
        <v>1973</v>
      </c>
      <c r="E38" s="79" t="s">
        <v>195</v>
      </c>
      <c r="F38" s="81">
        <v>0.007002314814814815</v>
      </c>
      <c r="G38" s="82" t="s">
        <v>280</v>
      </c>
      <c r="H38" s="83" t="str">
        <f t="shared" si="0"/>
        <v>DNF</v>
      </c>
      <c r="I38" s="79">
        <f t="shared" si="1"/>
        <v>1</v>
      </c>
      <c r="J38" s="79" t="str">
        <f t="shared" si="2"/>
        <v>neboduje</v>
      </c>
    </row>
    <row r="39" spans="1:10" s="79" customFormat="1" ht="11.25">
      <c r="A39" s="78" t="s">
        <v>23</v>
      </c>
      <c r="B39" s="79" t="s">
        <v>197</v>
      </c>
      <c r="C39" s="24" t="s">
        <v>189</v>
      </c>
      <c r="D39" s="80">
        <v>1996</v>
      </c>
      <c r="E39" s="79" t="s">
        <v>175</v>
      </c>
      <c r="F39" s="81">
        <v>0.007093749999999999</v>
      </c>
      <c r="G39" s="82" t="s">
        <v>280</v>
      </c>
      <c r="H39" s="83" t="str">
        <f t="shared" si="0"/>
        <v>DNF</v>
      </c>
      <c r="I39" s="79">
        <f t="shared" si="1"/>
        <v>1</v>
      </c>
      <c r="J39" s="79" t="str">
        <f t="shared" si="2"/>
        <v>neboduje</v>
      </c>
    </row>
    <row r="40" spans="1:10" s="79" customFormat="1" ht="11.25">
      <c r="A40" s="78" t="s">
        <v>24</v>
      </c>
      <c r="B40" s="79" t="s">
        <v>198</v>
      </c>
      <c r="C40" s="24" t="s">
        <v>191</v>
      </c>
      <c r="D40" s="80">
        <v>1955</v>
      </c>
      <c r="E40" s="79" t="s">
        <v>173</v>
      </c>
      <c r="F40" s="81">
        <v>0.0072187499999999995</v>
      </c>
      <c r="G40" s="82" t="s">
        <v>280</v>
      </c>
      <c r="H40" s="83" t="str">
        <f t="shared" si="0"/>
        <v>DNF</v>
      </c>
      <c r="I40" s="79">
        <f t="shared" si="1"/>
        <v>1</v>
      </c>
      <c r="J40" s="79" t="str">
        <f t="shared" si="2"/>
        <v>neboduje</v>
      </c>
    </row>
    <row r="41" spans="1:10" s="79" customFormat="1" ht="11.25">
      <c r="A41" s="78" t="s">
        <v>25</v>
      </c>
      <c r="B41" s="79" t="s">
        <v>203</v>
      </c>
      <c r="C41" s="24" t="s">
        <v>177</v>
      </c>
      <c r="D41" s="80">
        <v>1964</v>
      </c>
      <c r="E41" s="79" t="s">
        <v>204</v>
      </c>
      <c r="F41" s="81">
        <v>0.007402777777777778</v>
      </c>
      <c r="G41" s="82" t="s">
        <v>280</v>
      </c>
      <c r="H41" s="83" t="str">
        <f t="shared" si="0"/>
        <v>DNF</v>
      </c>
      <c r="I41" s="79">
        <f t="shared" si="1"/>
        <v>1</v>
      </c>
      <c r="J41" s="79" t="str">
        <f t="shared" si="2"/>
        <v>neboduje</v>
      </c>
    </row>
    <row r="42" spans="1:10" s="79" customFormat="1" ht="11.25">
      <c r="A42" s="78" t="s">
        <v>26</v>
      </c>
      <c r="B42" s="79" t="s">
        <v>207</v>
      </c>
      <c r="C42" s="24" t="s">
        <v>208</v>
      </c>
      <c r="D42" s="80">
        <v>1974</v>
      </c>
      <c r="E42" s="79" t="s">
        <v>173</v>
      </c>
      <c r="F42" s="81">
        <v>0.008</v>
      </c>
      <c r="G42" s="82" t="s">
        <v>280</v>
      </c>
      <c r="H42" s="83" t="str">
        <f t="shared" si="0"/>
        <v>DNF</v>
      </c>
      <c r="I42" s="79">
        <f t="shared" si="1"/>
        <v>1</v>
      </c>
      <c r="J42" s="79" t="str">
        <f t="shared" si="2"/>
        <v>neboduje</v>
      </c>
    </row>
    <row r="43" spans="1:10" s="79" customFormat="1" ht="11.25">
      <c r="A43" s="78" t="s">
        <v>27</v>
      </c>
      <c r="B43" s="79" t="s">
        <v>209</v>
      </c>
      <c r="C43" s="24" t="s">
        <v>202</v>
      </c>
      <c r="D43" s="80">
        <v>1951</v>
      </c>
      <c r="E43" s="79" t="s">
        <v>210</v>
      </c>
      <c r="F43" s="81">
        <v>0.008116898148148147</v>
      </c>
      <c r="G43" s="82" t="s">
        <v>280</v>
      </c>
      <c r="H43" s="83" t="str">
        <f t="shared" si="0"/>
        <v>DNF</v>
      </c>
      <c r="I43" s="79">
        <f t="shared" si="1"/>
        <v>1</v>
      </c>
      <c r="J43" s="79" t="str">
        <f t="shared" si="2"/>
        <v>neboduje</v>
      </c>
    </row>
    <row r="44" spans="1:10" s="79" customFormat="1" ht="11.25">
      <c r="A44" s="78" t="s">
        <v>28</v>
      </c>
      <c r="B44" s="79" t="s">
        <v>211</v>
      </c>
      <c r="C44" s="24" t="s">
        <v>208</v>
      </c>
      <c r="D44" s="80">
        <v>1987</v>
      </c>
      <c r="E44" s="79" t="s">
        <v>212</v>
      </c>
      <c r="F44" s="81">
        <v>0.00834837962962963</v>
      </c>
      <c r="G44" s="82" t="s">
        <v>280</v>
      </c>
      <c r="H44" s="83" t="str">
        <f t="shared" si="0"/>
        <v>DNF</v>
      </c>
      <c r="I44" s="79">
        <f t="shared" si="1"/>
        <v>1</v>
      </c>
      <c r="J44" s="79" t="str">
        <f t="shared" si="2"/>
        <v>neboduje</v>
      </c>
    </row>
    <row r="45" spans="1:10" s="79" customFormat="1" ht="11.25">
      <c r="A45" s="78" t="s">
        <v>29</v>
      </c>
      <c r="B45" s="79" t="s">
        <v>213</v>
      </c>
      <c r="C45" s="24" t="s">
        <v>208</v>
      </c>
      <c r="D45" s="80">
        <v>1958</v>
      </c>
      <c r="F45" s="81">
        <v>0.009217592592592593</v>
      </c>
      <c r="G45" s="82" t="s">
        <v>280</v>
      </c>
      <c r="H45" s="83" t="str">
        <f t="shared" si="0"/>
        <v>DNF</v>
      </c>
      <c r="I45" s="79">
        <f t="shared" si="1"/>
        <v>1</v>
      </c>
      <c r="J45" s="79" t="str">
        <f t="shared" si="2"/>
        <v>neboduje</v>
      </c>
    </row>
    <row r="46" spans="1:10" s="79" customFormat="1" ht="11.25">
      <c r="A46" s="78" t="s">
        <v>30</v>
      </c>
      <c r="B46" s="79" t="s">
        <v>274</v>
      </c>
      <c r="C46" s="24" t="s">
        <v>172</v>
      </c>
      <c r="D46" s="80">
        <v>1975</v>
      </c>
      <c r="E46" s="79" t="s">
        <v>173</v>
      </c>
      <c r="F46" s="91" t="s">
        <v>280</v>
      </c>
      <c r="G46" s="82">
        <v>0.008680555555555556</v>
      </c>
      <c r="H46" s="83" t="str">
        <f t="shared" si="0"/>
        <v>DNF</v>
      </c>
      <c r="I46" s="79">
        <f t="shared" si="1"/>
        <v>1</v>
      </c>
      <c r="J46" s="79" t="str">
        <f t="shared" si="2"/>
        <v>neboduje</v>
      </c>
    </row>
    <row r="47" spans="1:10" s="79" customFormat="1" ht="11.25">
      <c r="A47" s="78" t="s">
        <v>31</v>
      </c>
      <c r="B47" s="79" t="s">
        <v>275</v>
      </c>
      <c r="C47" s="24" t="s">
        <v>172</v>
      </c>
      <c r="D47" s="80">
        <v>1986</v>
      </c>
      <c r="E47" s="79" t="s">
        <v>276</v>
      </c>
      <c r="F47" s="91" t="s">
        <v>280</v>
      </c>
      <c r="G47" s="82">
        <v>0.007673611111111111</v>
      </c>
      <c r="H47" s="83" t="str">
        <f t="shared" si="0"/>
        <v>DNF</v>
      </c>
      <c r="I47" s="79">
        <f t="shared" si="1"/>
        <v>1</v>
      </c>
      <c r="J47" s="79" t="str">
        <f t="shared" si="2"/>
        <v>neboduje</v>
      </c>
    </row>
    <row r="48" spans="1:11" s="79" customFormat="1" ht="11.25">
      <c r="A48" s="85" t="s">
        <v>32</v>
      </c>
      <c r="B48" s="86" t="s">
        <v>277</v>
      </c>
      <c r="C48" s="87" t="s">
        <v>208</v>
      </c>
      <c r="D48" s="88">
        <v>1969</v>
      </c>
      <c r="E48" s="86" t="s">
        <v>173</v>
      </c>
      <c r="F48" s="92" t="s">
        <v>280</v>
      </c>
      <c r="G48" s="89">
        <v>0.007789351851851852</v>
      </c>
      <c r="H48" s="90" t="str">
        <f t="shared" si="0"/>
        <v>DNF</v>
      </c>
      <c r="I48" s="86">
        <f t="shared" si="1"/>
        <v>1</v>
      </c>
      <c r="J48" s="86" t="str">
        <f t="shared" si="2"/>
        <v>neboduje</v>
      </c>
      <c r="K48" s="86"/>
    </row>
  </sheetData>
  <sheetProtection/>
  <mergeCells count="1">
    <mergeCell ref="A1:K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VIR</cp:lastModifiedBy>
  <cp:lastPrinted>2011-04-10T12:38:17Z</cp:lastPrinted>
  <dcterms:created xsi:type="dcterms:W3CDTF">2004-11-07T17:17:21Z</dcterms:created>
  <dcterms:modified xsi:type="dcterms:W3CDTF">2011-12-08T06:12:52Z</dcterms:modified>
  <cp:category/>
  <cp:version/>
  <cp:contentType/>
  <cp:contentStatus/>
</cp:coreProperties>
</file>