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ropbox\atletika\atletickývícebojI.aII.doc\2018\"/>
    </mc:Choice>
  </mc:AlternateContent>
  <xr:revisionPtr revIDLastSave="0" documentId="13_ncr:1_{D3BC17DF-44C3-4723-B1C5-6B4EED95B242}" xr6:coauthVersionLast="33" xr6:coauthVersionMax="33" xr10:uidLastSave="{00000000-0000-0000-0000-000000000000}"/>
  <bookViews>
    <workbookView xWindow="-75" yWindow="690" windowWidth="15480" windowHeight="9750" tabRatio="802" activeTab="3" xr2:uid="{00000000-000D-0000-FFFF-FFFF00000000}"/>
  </bookViews>
  <sheets>
    <sheet name="Dívky 2008" sheetId="24" r:id="rId1"/>
    <sheet name="Chlapci 2008" sheetId="26" r:id="rId2"/>
    <sheet name="Dívky 2007" sheetId="25" r:id="rId3"/>
    <sheet name="Chlapci 2007" sheetId="27" r:id="rId4"/>
  </sheets>
  <definedNames>
    <definedName name="_xlnm.Print_Area" localSheetId="2">'Dívky 2007'!$A$1:$S$35</definedName>
    <definedName name="_xlnm.Print_Area" localSheetId="0">'Dívky 2008'!$A$1:$S$35</definedName>
    <definedName name="_xlnm.Print_Area" localSheetId="3">'Chlapci 2007'!$A$1:$S$38</definedName>
    <definedName name="_xlnm.Print_Area" localSheetId="1">'Chlapci 2008'!$A$1:$S$34</definedName>
  </definedNames>
  <calcPr calcId="179017"/>
</workbook>
</file>

<file path=xl/calcChain.xml><?xml version="1.0" encoding="utf-8"?>
<calcChain xmlns="http://schemas.openxmlformats.org/spreadsheetml/2006/main">
  <c r="O18" i="25" l="1"/>
  <c r="P13" i="27"/>
  <c r="P12" i="27"/>
  <c r="J13" i="27"/>
  <c r="J12" i="27"/>
  <c r="G13" i="27"/>
  <c r="G12" i="27"/>
  <c r="O38" i="27" l="1"/>
  <c r="P38" i="27" s="1"/>
  <c r="L38" i="27"/>
  <c r="M38" i="27" s="1"/>
  <c r="J38" i="27"/>
  <c r="I38" i="27"/>
  <c r="F38" i="27"/>
  <c r="G38" i="27" s="1"/>
  <c r="O37" i="27"/>
  <c r="P37" i="27" s="1"/>
  <c r="M37" i="27"/>
  <c r="L37" i="27"/>
  <c r="I37" i="27"/>
  <c r="J37" i="27" s="1"/>
  <c r="F37" i="27"/>
  <c r="Q37" i="27" s="1"/>
  <c r="S37" i="27" s="1"/>
  <c r="O36" i="27"/>
  <c r="P36" i="27" s="1"/>
  <c r="M36" i="27"/>
  <c r="L36" i="27"/>
  <c r="I36" i="27"/>
  <c r="J36" i="27" s="1"/>
  <c r="F36" i="27"/>
  <c r="O35" i="27"/>
  <c r="P35" i="27" s="1"/>
  <c r="L35" i="27"/>
  <c r="M35" i="27" s="1"/>
  <c r="J35" i="27"/>
  <c r="I35" i="27"/>
  <c r="F35" i="27"/>
  <c r="G35" i="27" s="1"/>
  <c r="O34" i="27"/>
  <c r="P34" i="27" s="1"/>
  <c r="L34" i="27"/>
  <c r="I34" i="27"/>
  <c r="F34" i="27"/>
  <c r="G34" i="27" s="1"/>
  <c r="O33" i="27"/>
  <c r="P33" i="27" s="1"/>
  <c r="L33" i="27"/>
  <c r="I33" i="27"/>
  <c r="F33" i="27"/>
  <c r="O32" i="27"/>
  <c r="P32" i="27" s="1"/>
  <c r="L32" i="27"/>
  <c r="I32" i="27"/>
  <c r="F32" i="27"/>
  <c r="O31" i="27"/>
  <c r="P31" i="27" s="1"/>
  <c r="L31" i="27"/>
  <c r="I31" i="27"/>
  <c r="F31" i="27"/>
  <c r="O30" i="27"/>
  <c r="P30" i="27" s="1"/>
  <c r="L30" i="27"/>
  <c r="I30" i="27"/>
  <c r="F30" i="27"/>
  <c r="O29" i="27"/>
  <c r="P29" i="27" s="1"/>
  <c r="L29" i="27"/>
  <c r="I29" i="27"/>
  <c r="F29" i="27"/>
  <c r="O28" i="27"/>
  <c r="L28" i="27"/>
  <c r="I28" i="27"/>
  <c r="F28" i="27"/>
  <c r="O27" i="27"/>
  <c r="L27" i="27"/>
  <c r="I27" i="27"/>
  <c r="F27" i="27"/>
  <c r="O26" i="27"/>
  <c r="L26" i="27"/>
  <c r="I26" i="27"/>
  <c r="F26" i="27"/>
  <c r="O25" i="27"/>
  <c r="L25" i="27"/>
  <c r="I25" i="27"/>
  <c r="F25" i="27"/>
  <c r="O24" i="27"/>
  <c r="P24" i="27" s="1"/>
  <c r="L24" i="27"/>
  <c r="I24" i="27"/>
  <c r="F24" i="27"/>
  <c r="O23" i="27"/>
  <c r="P23" i="27" s="1"/>
  <c r="L23" i="27"/>
  <c r="I23" i="27"/>
  <c r="F23" i="27"/>
  <c r="O22" i="27"/>
  <c r="L22" i="27"/>
  <c r="I22" i="27"/>
  <c r="F22" i="27"/>
  <c r="O21" i="27"/>
  <c r="L21" i="27"/>
  <c r="I21" i="27"/>
  <c r="F21" i="27"/>
  <c r="O20" i="27"/>
  <c r="L20" i="27"/>
  <c r="I20" i="27"/>
  <c r="F20" i="27"/>
  <c r="O19" i="27"/>
  <c r="L19" i="27"/>
  <c r="I19" i="27"/>
  <c r="F19" i="27"/>
  <c r="O18" i="27"/>
  <c r="L18" i="27"/>
  <c r="I18" i="27"/>
  <c r="F18" i="27"/>
  <c r="O17" i="27"/>
  <c r="L17" i="27"/>
  <c r="I17" i="27"/>
  <c r="F17" i="27"/>
  <c r="O16" i="27"/>
  <c r="L16" i="27"/>
  <c r="I16" i="27"/>
  <c r="F16" i="27"/>
  <c r="O15" i="27"/>
  <c r="L15" i="27"/>
  <c r="I15" i="27"/>
  <c r="F15" i="27"/>
  <c r="O34" i="26"/>
  <c r="P34" i="26" s="1"/>
  <c r="L34" i="26"/>
  <c r="M34" i="26" s="1"/>
  <c r="I34" i="26"/>
  <c r="J34" i="26" s="1"/>
  <c r="F34" i="26"/>
  <c r="G34" i="26" s="1"/>
  <c r="O33" i="26"/>
  <c r="P33" i="26" s="1"/>
  <c r="L33" i="26"/>
  <c r="M33" i="26" s="1"/>
  <c r="I33" i="26"/>
  <c r="J33" i="26" s="1"/>
  <c r="F33" i="26"/>
  <c r="Q33" i="26" s="1"/>
  <c r="S33" i="26" s="1"/>
  <c r="O32" i="26"/>
  <c r="P32" i="26" s="1"/>
  <c r="L32" i="26"/>
  <c r="M32" i="26" s="1"/>
  <c r="I32" i="26"/>
  <c r="J32" i="26" s="1"/>
  <c r="F32" i="26"/>
  <c r="Q32" i="26" s="1"/>
  <c r="S32" i="26" s="1"/>
  <c r="O31" i="26"/>
  <c r="P31" i="26" s="1"/>
  <c r="L31" i="26"/>
  <c r="M31" i="26" s="1"/>
  <c r="I31" i="26"/>
  <c r="J31" i="26" s="1"/>
  <c r="F31" i="26"/>
  <c r="O30" i="26"/>
  <c r="P30" i="26" s="1"/>
  <c r="L30" i="26"/>
  <c r="M30" i="26" s="1"/>
  <c r="I30" i="26"/>
  <c r="J30" i="26" s="1"/>
  <c r="F30" i="26"/>
  <c r="O29" i="26"/>
  <c r="L29" i="26"/>
  <c r="M29" i="26" s="1"/>
  <c r="I29" i="26"/>
  <c r="J29" i="26" s="1"/>
  <c r="F29" i="26"/>
  <c r="G29" i="26" s="1"/>
  <c r="O28" i="26"/>
  <c r="L28" i="26"/>
  <c r="M28" i="26" s="1"/>
  <c r="I28" i="26"/>
  <c r="F28" i="26"/>
  <c r="O27" i="26"/>
  <c r="L27" i="26"/>
  <c r="M27" i="26" s="1"/>
  <c r="I27" i="26"/>
  <c r="F27" i="26"/>
  <c r="O26" i="26"/>
  <c r="L26" i="26"/>
  <c r="M26" i="26" s="1"/>
  <c r="I26" i="26"/>
  <c r="J26" i="26" s="1"/>
  <c r="F26" i="26"/>
  <c r="O25" i="26"/>
  <c r="L25" i="26"/>
  <c r="M25" i="26" s="1"/>
  <c r="I25" i="26"/>
  <c r="J25" i="26" s="1"/>
  <c r="F25" i="26"/>
  <c r="G25" i="26" s="1"/>
  <c r="O24" i="26"/>
  <c r="L24" i="26"/>
  <c r="M24" i="26" s="1"/>
  <c r="I24" i="26"/>
  <c r="J24" i="26" s="1"/>
  <c r="F24" i="26"/>
  <c r="O23" i="26"/>
  <c r="L23" i="26"/>
  <c r="I23" i="26"/>
  <c r="J23" i="26" s="1"/>
  <c r="F23" i="26"/>
  <c r="G23" i="26" s="1"/>
  <c r="O22" i="26"/>
  <c r="L22" i="26"/>
  <c r="I22" i="26"/>
  <c r="F22" i="26"/>
  <c r="O21" i="26"/>
  <c r="L21" i="26"/>
  <c r="I21" i="26"/>
  <c r="F21" i="26"/>
  <c r="O20" i="26"/>
  <c r="L20" i="26"/>
  <c r="I20" i="26"/>
  <c r="F20" i="26"/>
  <c r="O19" i="26"/>
  <c r="L19" i="26"/>
  <c r="I19" i="26"/>
  <c r="F19" i="26"/>
  <c r="F15" i="26"/>
  <c r="I15" i="26"/>
  <c r="L15" i="26"/>
  <c r="O15" i="26"/>
  <c r="F16" i="26"/>
  <c r="I16" i="26"/>
  <c r="L16" i="26"/>
  <c r="O16" i="26"/>
  <c r="F17" i="26"/>
  <c r="I17" i="26"/>
  <c r="L17" i="26"/>
  <c r="O17" i="26"/>
  <c r="F18" i="26"/>
  <c r="G18" i="26" s="1"/>
  <c r="I18" i="26"/>
  <c r="L18" i="26"/>
  <c r="O18" i="26"/>
  <c r="F14" i="26"/>
  <c r="F10" i="26"/>
  <c r="O14" i="24"/>
  <c r="O15" i="24"/>
  <c r="I13" i="24"/>
  <c r="P29" i="26" l="1"/>
  <c r="P28" i="26"/>
  <c r="P26" i="26"/>
  <c r="P27" i="26"/>
  <c r="P25" i="26"/>
  <c r="R25" i="26" s="1"/>
  <c r="P24" i="26"/>
  <c r="P23" i="26"/>
  <c r="P22" i="26"/>
  <c r="R22" i="26" s="1"/>
  <c r="P21" i="26"/>
  <c r="P20" i="26"/>
  <c r="P19" i="26"/>
  <c r="P18" i="26"/>
  <c r="P17" i="26"/>
  <c r="P16" i="26"/>
  <c r="P28" i="27"/>
  <c r="P25" i="27"/>
  <c r="P26" i="27"/>
  <c r="P27" i="27"/>
  <c r="P22" i="27"/>
  <c r="P21" i="27"/>
  <c r="P17" i="27"/>
  <c r="P20" i="27"/>
  <c r="P18" i="27"/>
  <c r="P19" i="27"/>
  <c r="P15" i="27"/>
  <c r="P16" i="27"/>
  <c r="Q25" i="27"/>
  <c r="Q16" i="27"/>
  <c r="Q18" i="27"/>
  <c r="Q23" i="27"/>
  <c r="Q33" i="27"/>
  <c r="G28" i="27"/>
  <c r="G33" i="27"/>
  <c r="G25" i="27"/>
  <c r="G29" i="27"/>
  <c r="G30" i="27"/>
  <c r="G31" i="27"/>
  <c r="G27" i="27"/>
  <c r="G26" i="27"/>
  <c r="G24" i="27"/>
  <c r="G23" i="27"/>
  <c r="G19" i="27"/>
  <c r="G20" i="27"/>
  <c r="G21" i="27"/>
  <c r="G22" i="27"/>
  <c r="G15" i="27"/>
  <c r="G17" i="27"/>
  <c r="G18" i="27"/>
  <c r="G16" i="27"/>
  <c r="J29" i="27"/>
  <c r="J32" i="27"/>
  <c r="J34" i="27"/>
  <c r="J33" i="27"/>
  <c r="J30" i="27"/>
  <c r="J31" i="27"/>
  <c r="Q31" i="27"/>
  <c r="J26" i="27"/>
  <c r="J27" i="27"/>
  <c r="J28" i="27"/>
  <c r="J24" i="27"/>
  <c r="J25" i="27"/>
  <c r="J22" i="27"/>
  <c r="J21" i="27"/>
  <c r="J23" i="27"/>
  <c r="J19" i="27"/>
  <c r="J20" i="27"/>
  <c r="J17" i="27"/>
  <c r="J18" i="27"/>
  <c r="J15" i="27"/>
  <c r="J16" i="27"/>
  <c r="M22" i="26"/>
  <c r="M23" i="26"/>
  <c r="M19" i="26"/>
  <c r="M20" i="26"/>
  <c r="M21" i="26"/>
  <c r="M18" i="26"/>
  <c r="M17" i="26"/>
  <c r="Q20" i="26"/>
  <c r="M16" i="26"/>
  <c r="M15" i="26"/>
  <c r="R34" i="26"/>
  <c r="J28" i="26"/>
  <c r="J27" i="26"/>
  <c r="J22" i="26"/>
  <c r="J18" i="26"/>
  <c r="J19" i="26"/>
  <c r="J20" i="26"/>
  <c r="J21" i="26"/>
  <c r="Q19" i="26"/>
  <c r="J17" i="26"/>
  <c r="Q18" i="26"/>
  <c r="J16" i="26"/>
  <c r="J15" i="26"/>
  <c r="G22" i="26"/>
  <c r="G17" i="26"/>
  <c r="G16" i="26"/>
  <c r="Q16" i="26"/>
  <c r="G15" i="26"/>
  <c r="R35" i="27"/>
  <c r="Q20" i="27"/>
  <c r="Q28" i="27"/>
  <c r="G37" i="27"/>
  <c r="R37" i="27" s="1"/>
  <c r="Q36" i="27"/>
  <c r="S36" i="27" s="1"/>
  <c r="R38" i="27"/>
  <c r="Q21" i="27"/>
  <c r="Q29" i="27"/>
  <c r="Q32" i="27"/>
  <c r="Q34" i="27"/>
  <c r="G36" i="27"/>
  <c r="R36" i="27" s="1"/>
  <c r="Q35" i="27"/>
  <c r="S35" i="27" s="1"/>
  <c r="Q38" i="27"/>
  <c r="S38" i="27" s="1"/>
  <c r="G32" i="27"/>
  <c r="Q27" i="27"/>
  <c r="Q30" i="27"/>
  <c r="Q24" i="27"/>
  <c r="Q26" i="27"/>
  <c r="Q19" i="27"/>
  <c r="Q22" i="27"/>
  <c r="Q15" i="27"/>
  <c r="Q17" i="27"/>
  <c r="G20" i="26"/>
  <c r="G33" i="26"/>
  <c r="R33" i="26" s="1"/>
  <c r="Q15" i="26"/>
  <c r="Q21" i="26"/>
  <c r="Q24" i="26"/>
  <c r="Q26" i="26"/>
  <c r="Q27" i="26"/>
  <c r="Q28" i="26"/>
  <c r="Q30" i="26"/>
  <c r="Q31" i="26"/>
  <c r="S31" i="26" s="1"/>
  <c r="G21" i="26"/>
  <c r="G24" i="26"/>
  <c r="G26" i="26"/>
  <c r="R26" i="26" s="1"/>
  <c r="G28" i="26"/>
  <c r="R28" i="26" s="1"/>
  <c r="G30" i="26"/>
  <c r="R30" i="26" s="1"/>
  <c r="G31" i="26"/>
  <c r="R31" i="26" s="1"/>
  <c r="R29" i="26"/>
  <c r="G32" i="26"/>
  <c r="R32" i="26" s="1"/>
  <c r="Q34" i="26"/>
  <c r="S34" i="26" s="1"/>
  <c r="G27" i="26"/>
  <c r="R27" i="26" s="1"/>
  <c r="Q29" i="26"/>
  <c r="R23" i="26"/>
  <c r="Q23" i="26"/>
  <c r="Q25" i="26"/>
  <c r="G19" i="26"/>
  <c r="Q22" i="26"/>
  <c r="P15" i="26"/>
  <c r="Q17" i="26"/>
  <c r="R24" i="26" l="1"/>
  <c r="R18" i="26"/>
  <c r="R19" i="26"/>
  <c r="R20" i="26"/>
  <c r="R21" i="26"/>
  <c r="R17" i="26"/>
  <c r="R16" i="26"/>
  <c r="R15" i="26"/>
  <c r="O17" i="24" l="1"/>
  <c r="O15" i="25" l="1"/>
  <c r="L15" i="25"/>
  <c r="I15" i="25"/>
  <c r="F15" i="25"/>
  <c r="O14" i="25"/>
  <c r="L14" i="25"/>
  <c r="I14" i="25"/>
  <c r="F14" i="25"/>
  <c r="O13" i="25"/>
  <c r="L13" i="25"/>
  <c r="I13" i="25"/>
  <c r="F13" i="25"/>
  <c r="O12" i="25"/>
  <c r="P12" i="25" s="1"/>
  <c r="L12" i="25"/>
  <c r="M12" i="25" s="1"/>
  <c r="I12" i="25"/>
  <c r="J12" i="25" s="1"/>
  <c r="F12" i="25"/>
  <c r="G12" i="25" s="1"/>
  <c r="O19" i="25"/>
  <c r="L19" i="25"/>
  <c r="I19" i="25"/>
  <c r="F19" i="25"/>
  <c r="O25" i="25"/>
  <c r="L25" i="25"/>
  <c r="I25" i="25"/>
  <c r="F25" i="25"/>
  <c r="O31" i="25"/>
  <c r="L31" i="25"/>
  <c r="I31" i="25"/>
  <c r="F31" i="25"/>
  <c r="O23" i="25"/>
  <c r="L23" i="25"/>
  <c r="I23" i="25"/>
  <c r="F23" i="25"/>
  <c r="O10" i="25"/>
  <c r="L10" i="25"/>
  <c r="I10" i="25"/>
  <c r="F10" i="25"/>
  <c r="O35" i="25"/>
  <c r="L35" i="25"/>
  <c r="I35" i="25"/>
  <c r="F35" i="25"/>
  <c r="O16" i="25"/>
  <c r="L16" i="25"/>
  <c r="I16" i="25"/>
  <c r="F16" i="25"/>
  <c r="O8" i="25"/>
  <c r="L8" i="25"/>
  <c r="I8" i="25"/>
  <c r="F8" i="25"/>
  <c r="O17" i="25"/>
  <c r="L17" i="25"/>
  <c r="I17" i="25"/>
  <c r="F17" i="25"/>
  <c r="O27" i="25"/>
  <c r="L27" i="25"/>
  <c r="I27" i="25"/>
  <c r="F27" i="25"/>
  <c r="L18" i="25"/>
  <c r="I18" i="25"/>
  <c r="F18" i="25"/>
  <c r="O21" i="25"/>
  <c r="L21" i="25"/>
  <c r="I21" i="25"/>
  <c r="F21" i="25"/>
  <c r="O34" i="25"/>
  <c r="L34" i="25"/>
  <c r="I34" i="25"/>
  <c r="F34" i="25"/>
  <c r="O11" i="25"/>
  <c r="L11" i="25"/>
  <c r="I11" i="25"/>
  <c r="F11" i="25"/>
  <c r="O20" i="25"/>
  <c r="L20" i="25"/>
  <c r="I20" i="25"/>
  <c r="F20" i="25"/>
  <c r="O33" i="25"/>
  <c r="L33" i="25"/>
  <c r="I33" i="25"/>
  <c r="F33" i="25"/>
  <c r="O26" i="25"/>
  <c r="L26" i="25"/>
  <c r="I26" i="25"/>
  <c r="F26" i="25"/>
  <c r="O30" i="25"/>
  <c r="L30" i="25"/>
  <c r="I30" i="25"/>
  <c r="F30" i="25"/>
  <c r="O24" i="25"/>
  <c r="L24" i="25"/>
  <c r="I24" i="25"/>
  <c r="F24" i="25"/>
  <c r="O29" i="25"/>
  <c r="L29" i="25"/>
  <c r="I29" i="25"/>
  <c r="F29" i="25"/>
  <c r="O28" i="25"/>
  <c r="L28" i="25"/>
  <c r="I28" i="25"/>
  <c r="F28" i="25"/>
  <c r="O32" i="25"/>
  <c r="L32" i="25"/>
  <c r="I32" i="25"/>
  <c r="F32" i="25"/>
  <c r="O22" i="25"/>
  <c r="L22" i="25"/>
  <c r="I22" i="25"/>
  <c r="F22" i="25"/>
  <c r="O9" i="25"/>
  <c r="L9" i="25"/>
  <c r="I9" i="25"/>
  <c r="F9" i="25"/>
  <c r="F8" i="26"/>
  <c r="I8" i="26"/>
  <c r="L8" i="26"/>
  <c r="O8" i="26"/>
  <c r="F12" i="26"/>
  <c r="I12" i="26"/>
  <c r="L12" i="26"/>
  <c r="O12" i="26"/>
  <c r="F11" i="26"/>
  <c r="I11" i="26"/>
  <c r="L11" i="26"/>
  <c r="O11" i="26"/>
  <c r="F9" i="26"/>
  <c r="I9" i="26"/>
  <c r="L9" i="26"/>
  <c r="O9" i="26"/>
  <c r="F13" i="26"/>
  <c r="I13" i="26"/>
  <c r="L13" i="26"/>
  <c r="O13" i="26"/>
  <c r="I10" i="26"/>
  <c r="L10" i="26"/>
  <c r="O10" i="26"/>
  <c r="I14" i="26"/>
  <c r="L14" i="26"/>
  <c r="O14" i="26"/>
  <c r="F12" i="27"/>
  <c r="I12" i="27"/>
  <c r="L12" i="27"/>
  <c r="O12" i="27"/>
  <c r="F8" i="27"/>
  <c r="I8" i="27"/>
  <c r="L8" i="27"/>
  <c r="O8" i="27"/>
  <c r="F10" i="27"/>
  <c r="I10" i="27"/>
  <c r="L10" i="27"/>
  <c r="O10" i="27"/>
  <c r="F13" i="27"/>
  <c r="I13" i="27"/>
  <c r="L13" i="27"/>
  <c r="O13" i="27"/>
  <c r="F9" i="27"/>
  <c r="I9" i="27"/>
  <c r="L9" i="27"/>
  <c r="O9" i="27"/>
  <c r="F11" i="27"/>
  <c r="I11" i="27"/>
  <c r="L11" i="27"/>
  <c r="O11" i="27"/>
  <c r="F14" i="27"/>
  <c r="I14" i="27"/>
  <c r="J14" i="27" s="1"/>
  <c r="L14" i="27"/>
  <c r="M14" i="27" s="1"/>
  <c r="O14" i="27"/>
  <c r="P14" i="27" s="1"/>
  <c r="P14" i="25" l="1"/>
  <c r="P15" i="25"/>
  <c r="R15" i="25" s="1"/>
  <c r="P11" i="25"/>
  <c r="P13" i="25"/>
  <c r="P11" i="26"/>
  <c r="M13" i="27"/>
  <c r="M12" i="27"/>
  <c r="M31" i="27"/>
  <c r="R31" i="27" s="1"/>
  <c r="M16" i="27"/>
  <c r="R16" i="27" s="1"/>
  <c r="M29" i="27"/>
  <c r="R29" i="27" s="1"/>
  <c r="M20" i="27"/>
  <c r="R20" i="27" s="1"/>
  <c r="M27" i="27"/>
  <c r="R27" i="27" s="1"/>
  <c r="M33" i="27"/>
  <c r="R33" i="27" s="1"/>
  <c r="M18" i="27"/>
  <c r="R18" i="27" s="1"/>
  <c r="M30" i="27"/>
  <c r="R30" i="27" s="1"/>
  <c r="M19" i="27"/>
  <c r="R19" i="27" s="1"/>
  <c r="M34" i="27"/>
  <c r="R34" i="27" s="1"/>
  <c r="M21" i="27"/>
  <c r="R21" i="27" s="1"/>
  <c r="M28" i="27"/>
  <c r="R28" i="27" s="1"/>
  <c r="M24" i="27"/>
  <c r="R24" i="27" s="1"/>
  <c r="M23" i="27"/>
  <c r="R23" i="27" s="1"/>
  <c r="M32" i="27"/>
  <c r="R32" i="27" s="1"/>
  <c r="M17" i="27"/>
  <c r="R17" i="27" s="1"/>
  <c r="M26" i="27"/>
  <c r="R26" i="27" s="1"/>
  <c r="M22" i="27"/>
  <c r="R22" i="27" s="1"/>
  <c r="M25" i="27"/>
  <c r="R25" i="27" s="1"/>
  <c r="M15" i="27"/>
  <c r="R15" i="27" s="1"/>
  <c r="M13" i="25"/>
  <c r="M15" i="25"/>
  <c r="M14" i="25"/>
  <c r="J15" i="25"/>
  <c r="J13" i="25"/>
  <c r="J14" i="25"/>
  <c r="G15" i="25"/>
  <c r="G13" i="25"/>
  <c r="G14" i="25"/>
  <c r="M11" i="26"/>
  <c r="Q13" i="27"/>
  <c r="G14" i="27"/>
  <c r="R14" i="27" s="1"/>
  <c r="Q14" i="27"/>
  <c r="Q11" i="27"/>
  <c r="Q12" i="27"/>
  <c r="Q24" i="25"/>
  <c r="Q11" i="25"/>
  <c r="Q10" i="25"/>
  <c r="R12" i="25"/>
  <c r="Q12" i="25"/>
  <c r="Q13" i="25"/>
  <c r="Q14" i="25"/>
  <c r="Q15" i="25"/>
  <c r="G11" i="26"/>
  <c r="Q11" i="26"/>
  <c r="G10" i="26"/>
  <c r="Q12" i="26"/>
  <c r="Q9" i="26"/>
  <c r="P10" i="27"/>
  <c r="Q9" i="27"/>
  <c r="Q8" i="27"/>
  <c r="Q31" i="25"/>
  <c r="Q23" i="25"/>
  <c r="Q22" i="25"/>
  <c r="P26" i="25"/>
  <c r="Q19" i="25"/>
  <c r="Q27" i="25"/>
  <c r="Q18" i="25"/>
  <c r="Q17" i="25"/>
  <c r="Q26" i="25"/>
  <c r="Q30" i="25"/>
  <c r="Q29" i="25"/>
  <c r="Q35" i="25"/>
  <c r="Q34" i="25"/>
  <c r="Q28" i="25"/>
  <c r="Q9" i="25"/>
  <c r="P8" i="25"/>
  <c r="Q25" i="25"/>
  <c r="Q33" i="25"/>
  <c r="Q32" i="25"/>
  <c r="Q16" i="25"/>
  <c r="Q21" i="25"/>
  <c r="Q20" i="25"/>
  <c r="P14" i="26"/>
  <c r="Q10" i="26"/>
  <c r="M10" i="27"/>
  <c r="Q10" i="27"/>
  <c r="M8" i="25"/>
  <c r="Q8" i="25"/>
  <c r="Q13" i="26"/>
  <c r="Q8" i="26"/>
  <c r="M14" i="26"/>
  <c r="Q14" i="26"/>
  <c r="G10" i="27"/>
  <c r="G8" i="25"/>
  <c r="J14" i="26"/>
  <c r="J8" i="25"/>
  <c r="J10" i="27"/>
  <c r="J26" i="25"/>
  <c r="G34" i="25"/>
  <c r="J17" i="25"/>
  <c r="G16" i="25"/>
  <c r="J32" i="25"/>
  <c r="M28" i="25"/>
  <c r="J29" i="25"/>
  <c r="M24" i="25"/>
  <c r="J30" i="25"/>
  <c r="P30" i="25"/>
  <c r="J33" i="25"/>
  <c r="M20" i="25"/>
  <c r="J11" i="25"/>
  <c r="M34" i="25"/>
  <c r="J21" i="25"/>
  <c r="M18" i="25"/>
  <c r="M17" i="25"/>
  <c r="G25" i="25"/>
  <c r="P11" i="27"/>
  <c r="M10" i="26"/>
  <c r="P10" i="26"/>
  <c r="J10" i="26"/>
  <c r="P13" i="26"/>
  <c r="J13" i="26"/>
  <c r="P12" i="26"/>
  <c r="P8" i="26"/>
  <c r="P9" i="26"/>
  <c r="P9" i="27"/>
  <c r="P8" i="27"/>
  <c r="P31" i="25"/>
  <c r="P29" i="25"/>
  <c r="P35" i="25"/>
  <c r="P23" i="25"/>
  <c r="P10" i="25"/>
  <c r="P16" i="25"/>
  <c r="P28" i="25"/>
  <c r="P27" i="25"/>
  <c r="P34" i="25"/>
  <c r="P25" i="25"/>
  <c r="P24" i="25"/>
  <c r="P19" i="25"/>
  <c r="P17" i="25"/>
  <c r="P32" i="25"/>
  <c r="P22" i="25"/>
  <c r="P9" i="25"/>
  <c r="G11" i="27"/>
  <c r="G8" i="27"/>
  <c r="J9" i="26"/>
  <c r="J12" i="26"/>
  <c r="J8" i="26"/>
  <c r="M11" i="27"/>
  <c r="M9" i="27"/>
  <c r="M8" i="27"/>
  <c r="G10" i="25"/>
  <c r="G33" i="25"/>
  <c r="G35" i="25"/>
  <c r="G31" i="25"/>
  <c r="G28" i="25"/>
  <c r="G30" i="25"/>
  <c r="G27" i="25"/>
  <c r="G18" i="25"/>
  <c r="G11" i="25"/>
  <c r="G20" i="25"/>
  <c r="G24" i="25"/>
  <c r="G32" i="25"/>
  <c r="G22" i="25"/>
  <c r="M29" i="25"/>
  <c r="M11" i="25"/>
  <c r="M21" i="25"/>
  <c r="M27" i="25"/>
  <c r="M23" i="25"/>
  <c r="M16" i="25"/>
  <c r="M10" i="25"/>
  <c r="M31" i="25"/>
  <c r="M19" i="25"/>
  <c r="M25" i="25"/>
  <c r="M35" i="25"/>
  <c r="M33" i="25"/>
  <c r="M26" i="25"/>
  <c r="M30" i="25"/>
  <c r="M32" i="25"/>
  <c r="J8" i="27"/>
  <c r="J11" i="27"/>
  <c r="J9" i="27"/>
  <c r="M13" i="26"/>
  <c r="M9" i="26"/>
  <c r="M12" i="26"/>
  <c r="M8" i="26"/>
  <c r="J16" i="25"/>
  <c r="J19" i="25"/>
  <c r="J27" i="25"/>
  <c r="J35" i="25"/>
  <c r="J23" i="25"/>
  <c r="J25" i="25"/>
  <c r="J31" i="25"/>
  <c r="J10" i="25"/>
  <c r="J18" i="25"/>
  <c r="J34" i="25"/>
  <c r="J20" i="25"/>
  <c r="J24" i="25"/>
  <c r="J28" i="25"/>
  <c r="J22" i="25"/>
  <c r="J11" i="26"/>
  <c r="G17" i="25"/>
  <c r="G19" i="25"/>
  <c r="S12" i="25"/>
  <c r="G8" i="26"/>
  <c r="G9" i="27"/>
  <c r="G29" i="25"/>
  <c r="G21" i="25"/>
  <c r="G23" i="25"/>
  <c r="G12" i="26"/>
  <c r="G9" i="26"/>
  <c r="G13" i="26"/>
  <c r="G14" i="26"/>
  <c r="G26" i="25"/>
  <c r="M22" i="25"/>
  <c r="M9" i="25"/>
  <c r="J9" i="25"/>
  <c r="G9" i="25"/>
  <c r="L12" i="24"/>
  <c r="L14" i="24"/>
  <c r="L28" i="24"/>
  <c r="L21" i="24"/>
  <c r="L25" i="24"/>
  <c r="L17" i="24"/>
  <c r="L16" i="24"/>
  <c r="L23" i="24"/>
  <c r="L10" i="24"/>
  <c r="L34" i="24"/>
  <c r="L11" i="24"/>
  <c r="L20" i="24"/>
  <c r="L27" i="24"/>
  <c r="L22" i="24"/>
  <c r="L18" i="24"/>
  <c r="L8" i="24"/>
  <c r="L35" i="24"/>
  <c r="L9" i="24"/>
  <c r="L13" i="24"/>
  <c r="L24" i="24"/>
  <c r="L26" i="24"/>
  <c r="L15" i="24"/>
  <c r="L33" i="24"/>
  <c r="L19" i="24"/>
  <c r="L29" i="24"/>
  <c r="L30" i="24"/>
  <c r="M30" i="24" s="1"/>
  <c r="L31" i="24"/>
  <c r="I12" i="24"/>
  <c r="I14" i="24"/>
  <c r="I28" i="24"/>
  <c r="I21" i="24"/>
  <c r="I25" i="24"/>
  <c r="I17" i="24"/>
  <c r="I16" i="24"/>
  <c r="I23" i="24"/>
  <c r="I10" i="24"/>
  <c r="I34" i="24"/>
  <c r="I11" i="24"/>
  <c r="I20" i="24"/>
  <c r="I27" i="24"/>
  <c r="I22" i="24"/>
  <c r="I18" i="24"/>
  <c r="I8" i="24"/>
  <c r="I35" i="24"/>
  <c r="I9" i="24"/>
  <c r="I24" i="24"/>
  <c r="I26" i="24"/>
  <c r="I15" i="24"/>
  <c r="I33" i="24"/>
  <c r="I19" i="24"/>
  <c r="I29" i="24"/>
  <c r="I30" i="24"/>
  <c r="J30" i="24" s="1"/>
  <c r="I31" i="24"/>
  <c r="F12" i="24"/>
  <c r="F14" i="24"/>
  <c r="F28" i="24"/>
  <c r="F21" i="24"/>
  <c r="F25" i="24"/>
  <c r="F17" i="24"/>
  <c r="F16" i="24"/>
  <c r="F23" i="24"/>
  <c r="F10" i="24"/>
  <c r="F34" i="24"/>
  <c r="F11" i="24"/>
  <c r="F20" i="24"/>
  <c r="F27" i="24"/>
  <c r="F22" i="24"/>
  <c r="F18" i="24"/>
  <c r="F8" i="24"/>
  <c r="F35" i="24"/>
  <c r="F9" i="24"/>
  <c r="F13" i="24"/>
  <c r="F24" i="24"/>
  <c r="F26" i="24"/>
  <c r="F15" i="24"/>
  <c r="F33" i="24"/>
  <c r="F19" i="24"/>
  <c r="F29" i="24"/>
  <c r="F30" i="24"/>
  <c r="F31" i="24"/>
  <c r="O31" i="24"/>
  <c r="O30" i="24"/>
  <c r="P30" i="24" s="1"/>
  <c r="O29" i="24"/>
  <c r="O19" i="24"/>
  <c r="O33" i="24"/>
  <c r="O26" i="24"/>
  <c r="O24" i="24"/>
  <c r="O13" i="24"/>
  <c r="O9" i="24"/>
  <c r="O35" i="24"/>
  <c r="O8" i="24"/>
  <c r="O18" i="24"/>
  <c r="O22" i="24"/>
  <c r="O27" i="24"/>
  <c r="O20" i="24"/>
  <c r="O11" i="24"/>
  <c r="O34" i="24"/>
  <c r="O10" i="24"/>
  <c r="O23" i="24"/>
  <c r="O16" i="24"/>
  <c r="O25" i="24"/>
  <c r="O21" i="24"/>
  <c r="O28" i="24"/>
  <c r="O12" i="24"/>
  <c r="O32" i="24"/>
  <c r="P31" i="24" l="1"/>
  <c r="S34" i="27"/>
  <c r="S31" i="27"/>
  <c r="S26" i="27"/>
  <c r="S23" i="27"/>
  <c r="S17" i="27"/>
  <c r="S18" i="27"/>
  <c r="S25" i="27"/>
  <c r="S32" i="27"/>
  <c r="S27" i="27"/>
  <c r="S24" i="27"/>
  <c r="S21" i="27"/>
  <c r="S28" i="27"/>
  <c r="S16" i="27"/>
  <c r="S33" i="27"/>
  <c r="S29" i="27"/>
  <c r="S22" i="27"/>
  <c r="S19" i="27"/>
  <c r="S15" i="27"/>
  <c r="S30" i="27"/>
  <c r="S20" i="27"/>
  <c r="S14" i="27"/>
  <c r="R14" i="25"/>
  <c r="R13" i="25"/>
  <c r="S15" i="25"/>
  <c r="S13" i="25"/>
  <c r="S14" i="25"/>
  <c r="S29" i="26"/>
  <c r="S25" i="26"/>
  <c r="S22" i="26"/>
  <c r="S18" i="26"/>
  <c r="S16" i="26"/>
  <c r="S23" i="26"/>
  <c r="S20" i="26"/>
  <c r="S28" i="26"/>
  <c r="S24" i="26"/>
  <c r="S15" i="26"/>
  <c r="S27" i="26"/>
  <c r="S26" i="26"/>
  <c r="S17" i="26"/>
  <c r="S19" i="26"/>
  <c r="S30" i="26"/>
  <c r="S21" i="26"/>
  <c r="G20" i="24"/>
  <c r="R11" i="26"/>
  <c r="Q34" i="24"/>
  <c r="R22" i="25"/>
  <c r="R26" i="25"/>
  <c r="R23" i="25"/>
  <c r="R10" i="27"/>
  <c r="R13" i="27"/>
  <c r="R9" i="27"/>
  <c r="R33" i="25"/>
  <c r="R30" i="25"/>
  <c r="R16" i="25"/>
  <c r="R11" i="25"/>
  <c r="P8" i="24"/>
  <c r="P17" i="24"/>
  <c r="P29" i="24"/>
  <c r="Q10" i="24"/>
  <c r="Q12" i="24"/>
  <c r="P19" i="24"/>
  <c r="G30" i="24"/>
  <c r="R30" i="24" s="1"/>
  <c r="Q30" i="24"/>
  <c r="G8" i="24"/>
  <c r="Q8" i="24"/>
  <c r="P27" i="24"/>
  <c r="G31" i="24"/>
  <c r="Q31" i="24"/>
  <c r="R12" i="27"/>
  <c r="R8" i="27"/>
  <c r="R11" i="27"/>
  <c r="R9" i="25"/>
  <c r="R8" i="25"/>
  <c r="R19" i="25"/>
  <c r="R25" i="25"/>
  <c r="R10" i="25"/>
  <c r="R31" i="25"/>
  <c r="R27" i="25"/>
  <c r="R29" i="25"/>
  <c r="R20" i="25"/>
  <c r="R32" i="25"/>
  <c r="R35" i="25"/>
  <c r="R21" i="25"/>
  <c r="R34" i="25"/>
  <c r="R17" i="25"/>
  <c r="R28" i="25"/>
  <c r="R18" i="25"/>
  <c r="R24" i="25"/>
  <c r="R10" i="26"/>
  <c r="P24" i="24"/>
  <c r="R8" i="26"/>
  <c r="R9" i="26"/>
  <c r="R13" i="26"/>
  <c r="R12" i="26"/>
  <c r="R14" i="26"/>
  <c r="Q15" i="24"/>
  <c r="Q23" i="24"/>
  <c r="Q26" i="24"/>
  <c r="Q11" i="24"/>
  <c r="Q18" i="24"/>
  <c r="Q17" i="24"/>
  <c r="Q14" i="24"/>
  <c r="Q35" i="24"/>
  <c r="Q13" i="24"/>
  <c r="Q25" i="24"/>
  <c r="Q28" i="24"/>
  <c r="Q9" i="24"/>
  <c r="Q16" i="24"/>
  <c r="Q33" i="24"/>
  <c r="Q22" i="24"/>
  <c r="Q21" i="24"/>
  <c r="Q29" i="24"/>
  <c r="Q19" i="24"/>
  <c r="Q27" i="24"/>
  <c r="Q24" i="24"/>
  <c r="Q20" i="24"/>
  <c r="S18" i="25"/>
  <c r="P22" i="24"/>
  <c r="P15" i="24"/>
  <c r="P13" i="24"/>
  <c r="P9" i="24"/>
  <c r="P16" i="24"/>
  <c r="P34" i="24"/>
  <c r="P21" i="24"/>
  <c r="P10" i="24"/>
  <c r="P33" i="24"/>
  <c r="P28" i="24"/>
  <c r="P35" i="24"/>
  <c r="P23" i="24"/>
  <c r="P26" i="24"/>
  <c r="P18" i="24"/>
  <c r="P11" i="24"/>
  <c r="P14" i="24"/>
  <c r="S8" i="27"/>
  <c r="S10" i="27"/>
  <c r="S23" i="25"/>
  <c r="S9" i="26"/>
  <c r="S11" i="26"/>
  <c r="S12" i="27"/>
  <c r="S13" i="27"/>
  <c r="S11" i="27"/>
  <c r="S9" i="27"/>
  <c r="S14" i="26"/>
  <c r="S10" i="26"/>
  <c r="S13" i="26"/>
  <c r="S8" i="26"/>
  <c r="S12" i="26"/>
  <c r="S27" i="25"/>
  <c r="S17" i="25"/>
  <c r="S31" i="25"/>
  <c r="S26" i="25"/>
  <c r="S11" i="25"/>
  <c r="S19" i="25"/>
  <c r="S35" i="25"/>
  <c r="S10" i="25"/>
  <c r="S32" i="25"/>
  <c r="S9" i="25"/>
  <c r="S22" i="25"/>
  <c r="S8" i="25"/>
  <c r="S30" i="25"/>
  <c r="S29" i="25"/>
  <c r="S20" i="25"/>
  <c r="S28" i="25"/>
  <c r="S34" i="25"/>
  <c r="S33" i="25"/>
  <c r="S16" i="25"/>
  <c r="S25" i="25"/>
  <c r="S21" i="25"/>
  <c r="P25" i="24"/>
  <c r="S24" i="25"/>
  <c r="P12" i="24"/>
  <c r="P32" i="24"/>
  <c r="L32" i="24"/>
  <c r="M19" i="24" s="1"/>
  <c r="I32" i="24"/>
  <c r="J32" i="24" s="1"/>
  <c r="F32" i="24"/>
  <c r="G32" i="24" s="1"/>
  <c r="M20" i="24" l="1"/>
  <c r="M8" i="24"/>
  <c r="M31" i="24"/>
  <c r="J8" i="24"/>
  <c r="R8" i="24" s="1"/>
  <c r="J31" i="24"/>
  <c r="J24" i="24"/>
  <c r="G27" i="24"/>
  <c r="M27" i="24"/>
  <c r="M29" i="24"/>
  <c r="G19" i="24"/>
  <c r="G29" i="24"/>
  <c r="G24" i="24"/>
  <c r="M32" i="24"/>
  <c r="R32" i="24" s="1"/>
  <c r="Q32" i="24"/>
  <c r="S19" i="24" s="1"/>
  <c r="M24" i="24"/>
  <c r="J19" i="24"/>
  <c r="J29" i="24"/>
  <c r="R29" i="24" s="1"/>
  <c r="J27" i="24"/>
  <c r="M25" i="24"/>
  <c r="M17" i="24"/>
  <c r="M18" i="24"/>
  <c r="M28" i="24"/>
  <c r="M34" i="24"/>
  <c r="J17" i="24"/>
  <c r="J10" i="24"/>
  <c r="J28" i="24"/>
  <c r="J33" i="24"/>
  <c r="J11" i="24"/>
  <c r="G28" i="24"/>
  <c r="G22" i="24"/>
  <c r="G33" i="24"/>
  <c r="G11" i="24"/>
  <c r="M35" i="24"/>
  <c r="M9" i="24"/>
  <c r="M26" i="24"/>
  <c r="M10" i="24"/>
  <c r="M22" i="24"/>
  <c r="M21" i="24"/>
  <c r="M11" i="24"/>
  <c r="J22" i="24"/>
  <c r="J18" i="24"/>
  <c r="J21" i="24"/>
  <c r="J34" i="24"/>
  <c r="G17" i="24"/>
  <c r="G10" i="24"/>
  <c r="G35" i="24"/>
  <c r="G21" i="24"/>
  <c r="G34" i="24"/>
  <c r="J35" i="24"/>
  <c r="M33" i="24"/>
  <c r="G9" i="24"/>
  <c r="G12" i="24"/>
  <c r="G25" i="24"/>
  <c r="G23" i="24"/>
  <c r="G18" i="24"/>
  <c r="G26" i="24"/>
  <c r="G16" i="24"/>
  <c r="G14" i="24"/>
  <c r="G13" i="24"/>
  <c r="G15" i="24"/>
  <c r="J16" i="24"/>
  <c r="J23" i="24"/>
  <c r="J14" i="24"/>
  <c r="J9" i="24"/>
  <c r="J25" i="24"/>
  <c r="J26" i="24"/>
  <c r="J13" i="24"/>
  <c r="J20" i="24"/>
  <c r="J15" i="24"/>
  <c r="M16" i="24"/>
  <c r="M23" i="24"/>
  <c r="M13" i="24"/>
  <c r="M14" i="24"/>
  <c r="M15" i="24"/>
  <c r="J12" i="24"/>
  <c r="M12" i="24"/>
  <c r="S31" i="24"/>
  <c r="S30" i="24"/>
  <c r="R31" i="24" l="1"/>
  <c r="R12" i="24"/>
  <c r="R27" i="24"/>
  <c r="R19" i="24"/>
  <c r="S29" i="24"/>
  <c r="R24" i="24"/>
  <c r="R14" i="24"/>
  <c r="R18" i="24"/>
  <c r="R35" i="24"/>
  <c r="R13" i="24"/>
  <c r="R25" i="24"/>
  <c r="R22" i="24"/>
  <c r="R23" i="24"/>
  <c r="R20" i="24"/>
  <c r="R10" i="24"/>
  <c r="R17" i="24"/>
  <c r="R15" i="24"/>
  <c r="R16" i="24"/>
  <c r="R33" i="24"/>
  <c r="R21" i="24"/>
  <c r="R9" i="24"/>
  <c r="R28" i="24"/>
  <c r="R11" i="24"/>
  <c r="R26" i="24"/>
  <c r="R34" i="24"/>
  <c r="S17" i="24"/>
  <c r="S28" i="24"/>
  <c r="S33" i="24"/>
  <c r="S15" i="24"/>
  <c r="S27" i="24"/>
  <c r="S18" i="24"/>
  <c r="S23" i="24"/>
  <c r="S35" i="24"/>
  <c r="S34" i="24"/>
  <c r="S11" i="24"/>
  <c r="S26" i="24"/>
  <c r="S13" i="24"/>
  <c r="S14" i="24"/>
  <c r="S10" i="24"/>
  <c r="S22" i="24"/>
  <c r="S9" i="24"/>
  <c r="S8" i="24"/>
  <c r="S32" i="24"/>
  <c r="S20" i="24"/>
  <c r="S12" i="24"/>
  <c r="S24" i="24"/>
  <c r="S21" i="24"/>
  <c r="S16" i="24"/>
  <c r="S25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Mastný</author>
  </authors>
  <commentList>
    <comment ref="R20" authorId="0" shapeId="0" xr:uid="{00000000-0006-0000-0600-000001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S20" authorId="0" shapeId="0" xr:uid="{00000000-0006-0000-0600-000002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32" authorId="0" shapeId="0" xr:uid="{00000000-0006-0000-0600-000003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32" authorId="0" shapeId="0" xr:uid="{00000000-0006-0000-0600-000004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P32" authorId="0" shapeId="0" xr:uid="{00000000-0006-0000-0600-000005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Mastný</author>
  </authors>
  <commentList>
    <comment ref="J9" authorId="0" shapeId="0" xr:uid="{00000000-0006-0000-0800-000001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9" authorId="0" shapeId="0" xr:uid="{00000000-0006-0000-0800-000002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P9" authorId="0" shapeId="0" xr:uid="{00000000-0006-0000-0800-000003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R24" authorId="0" shapeId="0" xr:uid="{00000000-0006-0000-0800-000004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S24" authorId="0" shapeId="0" xr:uid="{00000000-0006-0000-0800-000005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sharedStrings.xml><?xml version="1.0" encoding="utf-8"?>
<sst xmlns="http://schemas.openxmlformats.org/spreadsheetml/2006/main" count="335" uniqueCount="136">
  <si>
    <t>Jméno a příjmení</t>
  </si>
  <si>
    <t>RN</t>
  </si>
  <si>
    <t>výkon</t>
  </si>
  <si>
    <t>umístění</t>
  </si>
  <si>
    <t>Součet</t>
  </si>
  <si>
    <t>Celkové</t>
  </si>
  <si>
    <t>pořadí</t>
  </si>
  <si>
    <t>metry</t>
  </si>
  <si>
    <t>sekundy</t>
  </si>
  <si>
    <t>Hod míčkem</t>
  </si>
  <si>
    <t>jednotlivci</t>
  </si>
  <si>
    <t>ZŠ</t>
  </si>
  <si>
    <t>Skok do dálky</t>
  </si>
  <si>
    <t>Chlapci 2007</t>
  </si>
  <si>
    <t>Dívky 2008</t>
  </si>
  <si>
    <t>Běh na 600 m</t>
  </si>
  <si>
    <t>Běh na 60 m</t>
  </si>
  <si>
    <t>body</t>
  </si>
  <si>
    <t>bodů</t>
  </si>
  <si>
    <t>Chlapci 2008</t>
  </si>
  <si>
    <t>centimetry</t>
  </si>
  <si>
    <t>ZŠ Adolfa Zábranského Rybí</t>
  </si>
  <si>
    <t>Babincová Aneta</t>
  </si>
  <si>
    <t>Štefková Nela</t>
  </si>
  <si>
    <t>Šumná Kiara</t>
  </si>
  <si>
    <t>Melčáková Karolína</t>
  </si>
  <si>
    <t>Pustková Veronika</t>
  </si>
  <si>
    <t>Matulová Renáta</t>
  </si>
  <si>
    <t>Šenkeříková Lucie</t>
  </si>
  <si>
    <t>Sokolová Natálie</t>
  </si>
  <si>
    <t>Bartoň Jan</t>
  </si>
  <si>
    <t>Kopel Kristián</t>
  </si>
  <si>
    <t>Sviderek Vít</t>
  </si>
  <si>
    <t>Kubalík Alexandr</t>
  </si>
  <si>
    <t>Michálek Jan</t>
  </si>
  <si>
    <t>Pekar Kryštof</t>
  </si>
  <si>
    <t>Filip Bartoloměj</t>
  </si>
  <si>
    <t>Rozsíval Samuel</t>
  </si>
  <si>
    <t>Vrubel Matouš</t>
  </si>
  <si>
    <t>Bařinková Marjana</t>
  </si>
  <si>
    <t>Kvitová Veronika</t>
  </si>
  <si>
    <t>Rohelová Beáta</t>
  </si>
  <si>
    <t>Žingorová Adéla</t>
  </si>
  <si>
    <t>Bačová Daniela</t>
  </si>
  <si>
    <t>Kvapilová Natálie</t>
  </si>
  <si>
    <t>Roberts Stella</t>
  </si>
  <si>
    <t>Geryk Lukáš</t>
  </si>
  <si>
    <t>Vašíček Bruno</t>
  </si>
  <si>
    <t>Holub Jakub</t>
  </si>
  <si>
    <t>Holub Šimon</t>
  </si>
  <si>
    <t>Kresta David</t>
  </si>
  <si>
    <t>Pešat Oliver</t>
  </si>
  <si>
    <t>Štěpán Jiří</t>
  </si>
  <si>
    <t>Juráková Anežka</t>
  </si>
  <si>
    <t>Hrčková Bára</t>
  </si>
  <si>
    <t>Kašpárková Adéla</t>
  </si>
  <si>
    <t>Štěpánová Tereza</t>
  </si>
  <si>
    <t>Šudáková Natálie</t>
  </si>
  <si>
    <t>Lanáková Tereza</t>
  </si>
  <si>
    <t>Doubravová Antonie</t>
  </si>
  <si>
    <t>Vašutová Magda</t>
  </si>
  <si>
    <t>Valíčková Sára</t>
  </si>
  <si>
    <t>Rečková Markéta</t>
  </si>
  <si>
    <t>ZŠ a MŠ Štramberk</t>
  </si>
  <si>
    <t>Lojkásková Denisa</t>
  </si>
  <si>
    <t>Dívky 2007</t>
  </si>
  <si>
    <t>Bartoň Jiří</t>
  </si>
  <si>
    <t>Zajíček Robert</t>
  </si>
  <si>
    <t>Kopřiva Adam</t>
  </si>
  <si>
    <t>Matyášek Václav</t>
  </si>
  <si>
    <t>Kuběna Adam</t>
  </si>
  <si>
    <t>ZŠ E.Zátopka, Kopřivnice</t>
  </si>
  <si>
    <t>Skálová Alexandra</t>
  </si>
  <si>
    <t>Kapicová Andrea</t>
  </si>
  <si>
    <t>Ševčíková Adriana</t>
  </si>
  <si>
    <t>Rozsívalová Viktorie</t>
  </si>
  <si>
    <t>Štefánková Julie</t>
  </si>
  <si>
    <t>Ollenderová Sofie</t>
  </si>
  <si>
    <t>Škyvara Ondřej</t>
  </si>
  <si>
    <t>Bárta Karel</t>
  </si>
  <si>
    <t>Geryk Jakub</t>
  </si>
  <si>
    <t>Prokeš Adam</t>
  </si>
  <si>
    <t>Bortlík Matěj</t>
  </si>
  <si>
    <t>Trávníček Štěpán</t>
  </si>
  <si>
    <t>Pekar Matyáš</t>
  </si>
  <si>
    <t>Štichauer Jakub</t>
  </si>
  <si>
    <t>Chalupová Anna Marie</t>
  </si>
  <si>
    <t>ZŠ Alšova Kopřivnice</t>
  </si>
  <si>
    <t>Štefková Klára</t>
  </si>
  <si>
    <t>Pokludová Simona</t>
  </si>
  <si>
    <t>17.listopadu</t>
  </si>
  <si>
    <t>Kyselá Adéla</t>
  </si>
  <si>
    <t>MH Ko</t>
  </si>
  <si>
    <t>Kahánková Lucie</t>
  </si>
  <si>
    <t>Glogarová Tereza</t>
  </si>
  <si>
    <t>Vlasta Grbalová</t>
  </si>
  <si>
    <t>Valová Adéla</t>
  </si>
  <si>
    <t>Staníková Julie</t>
  </si>
  <si>
    <t>ZŠ Mniší</t>
  </si>
  <si>
    <t>Prauzková Nelly</t>
  </si>
  <si>
    <t>Kopřivnice, 20. 6. 2018</t>
  </si>
  <si>
    <t xml:space="preserve">Svoboda Fabián </t>
  </si>
  <si>
    <t>Polášek Pavel</t>
  </si>
  <si>
    <t>Dostál Dominik</t>
  </si>
  <si>
    <t>Bajer Adam</t>
  </si>
  <si>
    <t>Šablatura Sebastian</t>
  </si>
  <si>
    <t>Hladilová Adriana</t>
  </si>
  <si>
    <t>Klacková Veronika</t>
  </si>
  <si>
    <t>Geryková Karolína</t>
  </si>
  <si>
    <t>Pilátová Johana</t>
  </si>
  <si>
    <t>Komačková Kristýna</t>
  </si>
  <si>
    <t>Vosmíková Kristýna</t>
  </si>
  <si>
    <t>Klugová Alena</t>
  </si>
  <si>
    <t>Vana Mikky Rick</t>
  </si>
  <si>
    <t>Kyanka David</t>
  </si>
  <si>
    <t>Hývnar Radim</t>
  </si>
  <si>
    <t>Ruprecht Jan</t>
  </si>
  <si>
    <t>Raška Libor</t>
  </si>
  <si>
    <t>Daněk Jakub</t>
  </si>
  <si>
    <t>Kresta Dorian</t>
  </si>
  <si>
    <t>Baar Šimon</t>
  </si>
  <si>
    <t>Bajer Martin</t>
  </si>
  <si>
    <t>Mičkal Matyáš</t>
  </si>
  <si>
    <t>Volková Vanesa</t>
  </si>
  <si>
    <t>Malár Lukáš</t>
  </si>
  <si>
    <t>Liška Roman</t>
  </si>
  <si>
    <t>Goršanov Václav</t>
  </si>
  <si>
    <t>Hyvnar Lukáš</t>
  </si>
  <si>
    <t>lepší 2. pokus</t>
  </si>
  <si>
    <t>600 m - 3. místo</t>
  </si>
  <si>
    <t>600 m - 2. místo</t>
  </si>
  <si>
    <t>600 m - 1. místo</t>
  </si>
  <si>
    <t>Atletický víceboj 1. stupně ZŠ</t>
  </si>
  <si>
    <t>3. místo, lepší 2. pokus</t>
  </si>
  <si>
    <t>3.místo běh 600 m</t>
  </si>
  <si>
    <t>4. místo běh 600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</si>
</sst>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0"/>
  </numFmts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22"/>
      </bottom>
      <diagonal/>
    </border>
    <border>
      <left/>
      <right style="dotted">
        <color indexed="55"/>
      </right>
      <top style="double">
        <color indexed="64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9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55"/>
      </right>
      <top style="double">
        <color indexed="64"/>
      </top>
      <bottom style="hair">
        <color indexed="22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thin">
        <color indexed="64"/>
      </right>
      <top style="medium">
        <color indexed="64"/>
      </top>
      <bottom style="hair">
        <color indexed="22"/>
      </bottom>
      <diagonal/>
    </border>
    <border>
      <left/>
      <right/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hair">
        <color indexed="22"/>
      </bottom>
      <diagonal/>
    </border>
    <border>
      <left/>
      <right style="dotted">
        <color indexed="55"/>
      </right>
      <top/>
      <bottom style="hair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 style="medium">
        <color indexed="64"/>
      </right>
      <top style="hair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/>
      <bottom style="hair">
        <color indexed="22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dotted">
        <color indexed="55"/>
      </right>
      <top style="hair">
        <color indexed="22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210">
    <xf numFmtId="0" fontId="0" fillId="0" borderId="0" xfId="0"/>
    <xf numFmtId="0" fontId="0" fillId="0" borderId="1" xfId="0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64" fontId="0" fillId="0" borderId="2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</xf>
    <xf numFmtId="0" fontId="2" fillId="0" borderId="42" xfId="0" applyFont="1" applyFill="1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14" fontId="0" fillId="0" borderId="38" xfId="0" applyNumberFormat="1" applyFill="1" applyBorder="1" applyProtection="1"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9" fillId="0" borderId="56" xfId="0" applyFont="1" applyFill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0" fillId="0" borderId="61" xfId="0" applyFill="1" applyBorder="1" applyAlignment="1" applyProtection="1">
      <alignment horizontal="center"/>
    </xf>
    <xf numFmtId="14" fontId="0" fillId="0" borderId="10" xfId="0" applyNumberFormat="1" applyBorder="1" applyProtection="1">
      <protection locked="0"/>
    </xf>
    <xf numFmtId="1" fontId="0" fillId="0" borderId="64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" fontId="0" fillId="0" borderId="37" xfId="0" applyNumberFormat="1" applyBorder="1" applyAlignment="1" applyProtection="1">
      <alignment horizontal="center"/>
      <protection locked="0"/>
    </xf>
    <xf numFmtId="1" fontId="0" fillId="0" borderId="37" xfId="0" applyNumberFormat="1" applyFill="1" applyBorder="1" applyAlignment="1" applyProtection="1">
      <alignment horizontal="center"/>
      <protection locked="0"/>
    </xf>
    <xf numFmtId="1" fontId="0" fillId="0" borderId="40" xfId="0" applyNumberFormat="1" applyFill="1" applyBorder="1" applyAlignment="1" applyProtection="1">
      <alignment horizontal="center"/>
      <protection locked="0"/>
    </xf>
    <xf numFmtId="1" fontId="0" fillId="0" borderId="40" xfId="0" applyNumberFormat="1" applyBorder="1" applyAlignment="1" applyProtection="1">
      <alignment horizontal="center"/>
      <protection locked="0"/>
    </xf>
    <xf numFmtId="1" fontId="0" fillId="0" borderId="25" xfId="0" applyNumberFormat="1" applyFill="1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alignment horizontal="center"/>
    </xf>
    <xf numFmtId="0" fontId="2" fillId="0" borderId="15" xfId="0" applyFont="1" applyBorder="1" applyAlignment="1">
      <alignment horizontal="center"/>
    </xf>
    <xf numFmtId="2" fontId="0" fillId="0" borderId="28" xfId="0" applyNumberFormat="1" applyFill="1" applyBorder="1" applyAlignment="1" applyProtection="1">
      <alignment horizontal="center"/>
      <protection locked="0"/>
    </xf>
    <xf numFmtId="2" fontId="0" fillId="0" borderId="29" xfId="0" applyNumberFormat="1" applyFill="1" applyBorder="1" applyAlignment="1" applyProtection="1">
      <alignment horizontal="center"/>
      <protection locked="0"/>
    </xf>
    <xf numFmtId="2" fontId="0" fillId="0" borderId="21" xfId="0" applyNumberFormat="1" applyFill="1" applyBorder="1" applyAlignment="1" applyProtection="1">
      <alignment horizontal="center"/>
      <protection locked="0"/>
    </xf>
    <xf numFmtId="2" fontId="0" fillId="0" borderId="41" xfId="0" applyNumberFormat="1" applyFill="1" applyBorder="1" applyAlignment="1" applyProtection="1">
      <alignment horizontal="center"/>
      <protection locked="0"/>
    </xf>
    <xf numFmtId="1" fontId="0" fillId="0" borderId="28" xfId="0" applyNumberFormat="1" applyFill="1" applyBorder="1" applyAlignment="1" applyProtection="1">
      <alignment horizontal="center"/>
      <protection locked="0"/>
    </xf>
    <xf numFmtId="1" fontId="0" fillId="0" borderId="29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1" fontId="0" fillId="0" borderId="41" xfId="0" applyNumberFormat="1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38" xfId="0" applyNumberFormat="1" applyFill="1" applyBorder="1" applyAlignment="1" applyProtection="1">
      <alignment horizontal="center"/>
      <protection locked="0"/>
    </xf>
    <xf numFmtId="1" fontId="0" fillId="0" borderId="38" xfId="0" applyNumberFormat="1" applyBorder="1" applyAlignment="1" applyProtection="1">
      <alignment horizontal="center"/>
      <protection locked="0"/>
    </xf>
    <xf numFmtId="1" fontId="0" fillId="0" borderId="43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1" fontId="0" fillId="0" borderId="64" xfId="0" applyNumberFormat="1" applyFill="1" applyBorder="1" applyAlignment="1" applyProtection="1">
      <alignment horizontal="center"/>
      <protection locked="0"/>
    </xf>
    <xf numFmtId="1" fontId="0" fillId="0" borderId="43" xfId="0" applyNumberFormat="1" applyFill="1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47" fontId="0" fillId="0" borderId="21" xfId="0" applyNumberFormat="1" applyBorder="1" applyAlignment="1" applyProtection="1">
      <alignment horizontal="center"/>
      <protection locked="0"/>
    </xf>
    <xf numFmtId="164" fontId="0" fillId="0" borderId="29" xfId="0" applyNumberFormat="1" applyFill="1" applyBorder="1" applyAlignment="1" applyProtection="1">
      <alignment horizontal="center"/>
      <protection locked="0"/>
    </xf>
    <xf numFmtId="164" fontId="0" fillId="0" borderId="41" xfId="0" applyNumberFormat="1" applyFill="1" applyBorder="1" applyAlignment="1" applyProtection="1">
      <alignment horizontal="center"/>
      <protection locked="0"/>
    </xf>
    <xf numFmtId="47" fontId="0" fillId="0" borderId="1" xfId="0" applyNumberFormat="1" applyBorder="1" applyProtection="1">
      <protection locked="0"/>
    </xf>
    <xf numFmtId="47" fontId="0" fillId="0" borderId="0" xfId="0" applyNumberFormat="1" applyProtection="1">
      <protection locked="0"/>
    </xf>
    <xf numFmtId="47" fontId="0" fillId="0" borderId="5" xfId="0" applyNumberFormat="1" applyBorder="1" applyProtection="1">
      <protection locked="0"/>
    </xf>
    <xf numFmtId="47" fontId="0" fillId="0" borderId="29" xfId="0" applyNumberFormat="1" applyBorder="1" applyAlignment="1" applyProtection="1">
      <alignment horizontal="center"/>
      <protection locked="0"/>
    </xf>
    <xf numFmtId="2" fontId="0" fillId="0" borderId="29" xfId="0" applyNumberFormat="1" applyBorder="1" applyAlignment="1" applyProtection="1">
      <alignment horizontal="center"/>
      <protection locked="0"/>
    </xf>
    <xf numFmtId="1" fontId="0" fillId="0" borderId="29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5" fontId="0" fillId="0" borderId="29" xfId="0" applyNumberFormat="1" applyBorder="1" applyAlignment="1" applyProtection="1">
      <alignment horizontal="center"/>
      <protection locked="0"/>
    </xf>
    <xf numFmtId="165" fontId="0" fillId="0" borderId="21" xfId="0" applyNumberFormat="1" applyBorder="1" applyAlignment="1" applyProtection="1">
      <alignment horizontal="center"/>
      <protection locked="0"/>
    </xf>
    <xf numFmtId="165" fontId="0" fillId="0" borderId="41" xfId="0" applyNumberFormat="1" applyFill="1" applyBorder="1" applyAlignment="1" applyProtection="1">
      <alignment horizontal="center"/>
      <protection locked="0"/>
    </xf>
    <xf numFmtId="165" fontId="0" fillId="0" borderId="29" xfId="0" applyNumberFormat="1" applyFill="1" applyBorder="1" applyAlignment="1" applyProtection="1">
      <alignment horizontal="center"/>
      <protection locked="0"/>
    </xf>
    <xf numFmtId="165" fontId="0" fillId="0" borderId="21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165" fontId="0" fillId="0" borderId="10" xfId="0" applyNumberFormat="1" applyBorder="1" applyAlignment="1" applyProtection="1">
      <alignment horizontal="center"/>
      <protection locked="0"/>
    </xf>
    <xf numFmtId="165" fontId="0" fillId="0" borderId="38" xfId="0" applyNumberFormat="1" applyFill="1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165" fontId="0" fillId="0" borderId="43" xfId="0" applyNumberFormat="1" applyFill="1" applyBorder="1" applyAlignment="1" applyProtection="1">
      <alignment horizontal="center"/>
      <protection locked="0"/>
    </xf>
    <xf numFmtId="165" fontId="0" fillId="0" borderId="10" xfId="0" applyNumberFormat="1" applyFill="1" applyBorder="1" applyAlignment="1" applyProtection="1">
      <alignment horizontal="center"/>
      <protection locked="0"/>
    </xf>
    <xf numFmtId="165" fontId="0" fillId="0" borderId="38" xfId="0" applyNumberFormat="1" applyBorder="1" applyAlignment="1" applyProtection="1">
      <alignment horizontal="center"/>
      <protection locked="0"/>
    </xf>
    <xf numFmtId="165" fontId="0" fillId="0" borderId="28" xfId="0" applyNumberFormat="1" applyFill="1" applyBorder="1" applyAlignment="1" applyProtection="1">
      <alignment horizontal="center"/>
      <protection locked="0"/>
    </xf>
    <xf numFmtId="165" fontId="0" fillId="0" borderId="43" xfId="0" applyNumberForma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2" fillId="0" borderId="68" xfId="0" applyFont="1" applyBorder="1" applyAlignment="1" applyProtection="1">
      <alignment horizontal="center"/>
      <protection locked="0"/>
    </xf>
    <xf numFmtId="1" fontId="0" fillId="0" borderId="67" xfId="0" applyNumberFormat="1" applyFill="1" applyBorder="1" applyAlignment="1" applyProtection="1">
      <alignment horizontal="center"/>
    </xf>
    <xf numFmtId="0" fontId="5" fillId="0" borderId="67" xfId="0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alignment horizontal="center"/>
      <protection locked="0"/>
    </xf>
    <xf numFmtId="1" fontId="0" fillId="0" borderId="41" xfId="0" applyNumberFormat="1" applyBorder="1" applyAlignment="1" applyProtection="1">
      <alignment horizontal="center"/>
      <protection locked="0"/>
    </xf>
    <xf numFmtId="164" fontId="0" fillId="0" borderId="41" xfId="0" applyNumberFormat="1" applyBorder="1" applyAlignment="1" applyProtection="1">
      <alignment horizontal="center"/>
      <protection locked="0"/>
    </xf>
    <xf numFmtId="47" fontId="0" fillId="0" borderId="41" xfId="0" applyNumberFormat="1" applyBorder="1" applyAlignment="1" applyProtection="1">
      <alignment horizontal="center"/>
      <protection locked="0"/>
    </xf>
    <xf numFmtId="0" fontId="9" fillId="0" borderId="67" xfId="2" applyFont="1" applyBorder="1"/>
    <xf numFmtId="14" fontId="9" fillId="0" borderId="67" xfId="2" applyNumberFormat="1" applyFont="1" applyBorder="1" applyAlignment="1">
      <alignment horizontal="right"/>
    </xf>
    <xf numFmtId="0" fontId="9" fillId="2" borderId="67" xfId="0" applyFont="1" applyFill="1" applyBorder="1"/>
    <xf numFmtId="14" fontId="9" fillId="2" borderId="67" xfId="0" applyNumberFormat="1" applyFont="1" applyFill="1" applyBorder="1" applyAlignment="1">
      <alignment horizontal="right"/>
    </xf>
    <xf numFmtId="0" fontId="9" fillId="0" borderId="71" xfId="2" applyFont="1" applyBorder="1"/>
    <xf numFmtId="0" fontId="9" fillId="2" borderId="71" xfId="0" applyFont="1" applyFill="1" applyBorder="1"/>
    <xf numFmtId="1" fontId="0" fillId="0" borderId="60" xfId="0" applyNumberFormat="1" applyFill="1" applyBorder="1" applyAlignment="1" applyProtection="1">
      <alignment horizontal="center"/>
    </xf>
    <xf numFmtId="0" fontId="5" fillId="0" borderId="60" xfId="0" applyFont="1" applyFill="1" applyBorder="1" applyAlignment="1" applyProtection="1">
      <alignment horizontal="center"/>
    </xf>
    <xf numFmtId="0" fontId="9" fillId="0" borderId="70" xfId="2" applyFont="1" applyBorder="1"/>
    <xf numFmtId="0" fontId="0" fillId="0" borderId="67" xfId="0" applyBorder="1" applyAlignment="1" applyProtection="1">
      <alignment horizontal="center"/>
      <protection locked="0"/>
    </xf>
    <xf numFmtId="0" fontId="0" fillId="0" borderId="67" xfId="0" applyBorder="1" applyProtection="1">
      <protection locked="0"/>
    </xf>
    <xf numFmtId="0" fontId="0" fillId="2" borderId="12" xfId="0" applyFill="1" applyBorder="1" applyAlignment="1" applyProtection="1">
      <alignment horizontal="center"/>
    </xf>
    <xf numFmtId="0" fontId="9" fillId="0" borderId="67" xfId="3" applyFont="1" applyBorder="1" applyAlignment="1">
      <alignment horizontal="left"/>
    </xf>
    <xf numFmtId="14" fontId="9" fillId="0" borderId="67" xfId="3" applyNumberFormat="1" applyFont="1" applyBorder="1" applyAlignment="1">
      <alignment horizontal="left"/>
    </xf>
    <xf numFmtId="0" fontId="9" fillId="0" borderId="69" xfId="3" applyFont="1" applyBorder="1" applyAlignment="1">
      <alignment horizontal="left"/>
    </xf>
    <xf numFmtId="14" fontId="9" fillId="0" borderId="69" xfId="3" applyNumberFormat="1" applyFont="1" applyBorder="1" applyAlignment="1">
      <alignment horizontal="left"/>
    </xf>
    <xf numFmtId="1" fontId="0" fillId="0" borderId="69" xfId="0" applyNumberFormat="1" applyFill="1" applyBorder="1" applyAlignment="1" applyProtection="1">
      <alignment horizontal="center"/>
    </xf>
    <xf numFmtId="0" fontId="5" fillId="0" borderId="69" xfId="0" applyFont="1" applyFill="1" applyBorder="1" applyAlignment="1" applyProtection="1">
      <alignment horizontal="center"/>
    </xf>
    <xf numFmtId="0" fontId="2" fillId="0" borderId="62" xfId="0" applyFont="1" applyFill="1" applyBorder="1" applyAlignment="1" applyProtection="1">
      <alignment horizontal="center"/>
    </xf>
    <xf numFmtId="0" fontId="9" fillId="0" borderId="57" xfId="3" applyFont="1" applyBorder="1" applyAlignment="1">
      <alignment horizontal="left"/>
    </xf>
    <xf numFmtId="14" fontId="9" fillId="0" borderId="58" xfId="3" applyNumberFormat="1" applyFont="1" applyBorder="1" applyAlignment="1">
      <alignment horizontal="left"/>
    </xf>
    <xf numFmtId="0" fontId="9" fillId="0" borderId="58" xfId="3" applyFont="1" applyBorder="1" applyAlignment="1">
      <alignment horizontal="left"/>
    </xf>
    <xf numFmtId="1" fontId="0" fillId="0" borderId="58" xfId="0" applyNumberFormat="1" applyFill="1" applyBorder="1" applyAlignment="1" applyProtection="1">
      <alignment horizontal="center"/>
    </xf>
    <xf numFmtId="0" fontId="5" fillId="0" borderId="58" xfId="0" applyFont="1" applyFill="1" applyBorder="1" applyAlignment="1" applyProtection="1">
      <alignment horizontal="center"/>
    </xf>
    <xf numFmtId="0" fontId="9" fillId="0" borderId="59" xfId="3" applyFont="1" applyBorder="1" applyAlignment="1">
      <alignment horizontal="left"/>
    </xf>
    <xf numFmtId="14" fontId="9" fillId="0" borderId="60" xfId="3" applyNumberFormat="1" applyFont="1" applyBorder="1" applyAlignment="1">
      <alignment horizontal="left"/>
    </xf>
    <xf numFmtId="0" fontId="9" fillId="0" borderId="60" xfId="3" applyFont="1" applyBorder="1" applyAlignment="1">
      <alignment horizontal="left"/>
    </xf>
    <xf numFmtId="1" fontId="0" fillId="0" borderId="74" xfId="0" applyNumberFormat="1" applyFill="1" applyBorder="1" applyAlignment="1" applyProtection="1">
      <alignment horizontal="center"/>
      <protection locked="0"/>
    </xf>
    <xf numFmtId="0" fontId="9" fillId="0" borderId="71" xfId="3" applyFont="1" applyBorder="1" applyAlignment="1">
      <alignment horizontal="left"/>
    </xf>
    <xf numFmtId="2" fontId="0" fillId="0" borderId="75" xfId="0" applyNumberFormat="1" applyFill="1" applyBorder="1" applyAlignment="1" applyProtection="1">
      <alignment horizontal="center"/>
      <protection locked="0"/>
    </xf>
    <xf numFmtId="1" fontId="0" fillId="0" borderId="75" xfId="0" applyNumberFormat="1" applyFill="1" applyBorder="1" applyAlignment="1" applyProtection="1">
      <alignment horizontal="center"/>
      <protection locked="0"/>
    </xf>
    <xf numFmtId="165" fontId="0" fillId="0" borderId="75" xfId="0" applyNumberFormat="1" applyFill="1" applyBorder="1" applyAlignment="1" applyProtection="1">
      <alignment horizontal="center"/>
      <protection locked="0"/>
    </xf>
    <xf numFmtId="0" fontId="9" fillId="0" borderId="72" xfId="3" applyFont="1" applyBorder="1" applyAlignment="1">
      <alignment horizontal="left"/>
    </xf>
    <xf numFmtId="0" fontId="9" fillId="2" borderId="57" xfId="0" applyFont="1" applyFill="1" applyBorder="1"/>
    <xf numFmtId="14" fontId="9" fillId="2" borderId="58" xfId="0" applyNumberFormat="1" applyFont="1" applyFill="1" applyBorder="1" applyAlignment="1">
      <alignment horizontal="right"/>
    </xf>
    <xf numFmtId="0" fontId="9" fillId="2" borderId="58" xfId="0" applyFont="1" applyFill="1" applyBorder="1"/>
    <xf numFmtId="0" fontId="9" fillId="2" borderId="59" xfId="0" applyFont="1" applyFill="1" applyBorder="1"/>
    <xf numFmtId="14" fontId="9" fillId="2" borderId="60" xfId="0" applyNumberFormat="1" applyFont="1" applyFill="1" applyBorder="1" applyAlignment="1">
      <alignment horizontal="right"/>
    </xf>
    <xf numFmtId="0" fontId="9" fillId="2" borderId="60" xfId="0" applyFont="1" applyFill="1" applyBorder="1"/>
    <xf numFmtId="0" fontId="9" fillId="0" borderId="59" xfId="2" applyFont="1" applyBorder="1"/>
    <xf numFmtId="14" fontId="9" fillId="0" borderId="60" xfId="2" applyNumberFormat="1" applyFont="1" applyBorder="1" applyAlignment="1">
      <alignment horizontal="right"/>
    </xf>
    <xf numFmtId="0" fontId="9" fillId="0" borderId="60" xfId="2" applyFont="1" applyBorder="1"/>
    <xf numFmtId="0" fontId="0" fillId="0" borderId="73" xfId="0" applyBorder="1" applyAlignment="1" applyProtection="1">
      <alignment horizontal="left"/>
      <protection locked="0"/>
    </xf>
    <xf numFmtId="0" fontId="0" fillId="0" borderId="70" xfId="0" applyBorder="1" applyProtection="1">
      <protection locked="0"/>
    </xf>
    <xf numFmtId="0" fontId="9" fillId="0" borderId="76" xfId="3" applyFont="1" applyBorder="1" applyAlignment="1">
      <alignment horizontal="left"/>
    </xf>
    <xf numFmtId="0" fontId="9" fillId="0" borderId="77" xfId="3" applyFont="1" applyBorder="1" applyAlignment="1">
      <alignment horizontal="left"/>
    </xf>
    <xf numFmtId="0" fontId="9" fillId="0" borderId="78" xfId="3" applyFont="1" applyBorder="1" applyAlignment="1">
      <alignment horizontal="left"/>
    </xf>
    <xf numFmtId="0" fontId="0" fillId="0" borderId="79" xfId="0" applyBorder="1" applyAlignment="1" applyProtection="1">
      <alignment horizontal="center"/>
      <protection locked="0"/>
    </xf>
    <xf numFmtId="0" fontId="0" fillId="0" borderId="80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9" fillId="0" borderId="67" xfId="3" applyFont="1" applyBorder="1" applyAlignment="1"/>
    <xf numFmtId="14" fontId="9" fillId="0" borderId="67" xfId="3" applyNumberFormat="1" applyFont="1" applyBorder="1" applyAlignment="1"/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Protection="1"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60" xfId="0" applyBorder="1" applyProtection="1">
      <protection locked="0"/>
    </xf>
    <xf numFmtId="0" fontId="0" fillId="0" borderId="60" xfId="0" applyBorder="1" applyAlignment="1" applyProtection="1">
      <alignment horizontal="center"/>
      <protection locked="0"/>
    </xf>
    <xf numFmtId="0" fontId="9" fillId="0" borderId="57" xfId="3" applyFont="1" applyBorder="1" applyAlignment="1"/>
    <xf numFmtId="14" fontId="9" fillId="0" borderId="58" xfId="3" applyNumberFormat="1" applyFont="1" applyBorder="1" applyAlignment="1"/>
    <xf numFmtId="0" fontId="9" fillId="0" borderId="58" xfId="3" applyFont="1" applyBorder="1" applyAlignment="1"/>
    <xf numFmtId="0" fontId="9" fillId="0" borderId="71" xfId="3" applyFont="1" applyBorder="1" applyAlignment="1"/>
    <xf numFmtId="0" fontId="9" fillId="0" borderId="59" xfId="3" applyFont="1" applyBorder="1" applyAlignment="1"/>
    <xf numFmtId="14" fontId="9" fillId="0" borderId="60" xfId="3" applyNumberFormat="1" applyFont="1" applyBorder="1" applyAlignment="1"/>
    <xf numFmtId="0" fontId="9" fillId="0" borderId="60" xfId="3" applyFont="1" applyBorder="1" applyAlignment="1"/>
    <xf numFmtId="0" fontId="9" fillId="0" borderId="63" xfId="0" applyFont="1" applyBorder="1" applyAlignment="1" applyProtection="1">
      <alignment horizontal="center"/>
      <protection locked="0"/>
    </xf>
    <xf numFmtId="0" fontId="9" fillId="0" borderId="65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53" xfId="0" applyFont="1" applyBorder="1" applyAlignment="1">
      <alignment horizontal="center"/>
    </xf>
    <xf numFmtId="0" fontId="5" fillId="0" borderId="44" xfId="0" applyFont="1" applyFill="1" applyBorder="1" applyAlignment="1" applyProtection="1">
      <alignment wrapText="1"/>
      <protection locked="0"/>
    </xf>
    <xf numFmtId="0" fontId="5" fillId="0" borderId="45" xfId="0" applyFont="1" applyFill="1" applyBorder="1" applyAlignment="1" applyProtection="1">
      <alignment wrapText="1"/>
      <protection locked="0"/>
    </xf>
    <xf numFmtId="0" fontId="8" fillId="0" borderId="45" xfId="0" applyFont="1" applyFill="1" applyBorder="1" applyAlignment="1">
      <alignment wrapText="1"/>
    </xf>
    <xf numFmtId="0" fontId="8" fillId="0" borderId="46" xfId="0" applyFont="1" applyFill="1" applyBorder="1" applyAlignment="1">
      <alignment wrapText="1"/>
    </xf>
    <xf numFmtId="0" fontId="8" fillId="0" borderId="47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8" fillId="0" borderId="48" xfId="0" applyFont="1" applyFill="1" applyBorder="1" applyAlignment="1">
      <alignment wrapText="1"/>
    </xf>
    <xf numFmtId="0" fontId="8" fillId="0" borderId="49" xfId="0" applyFont="1" applyFill="1" applyBorder="1" applyAlignment="1">
      <alignment wrapText="1"/>
    </xf>
    <xf numFmtId="0" fontId="8" fillId="0" borderId="50" xfId="0" applyFont="1" applyFill="1" applyBorder="1" applyAlignment="1">
      <alignment wrapText="1"/>
    </xf>
    <xf numFmtId="0" fontId="8" fillId="0" borderId="51" xfId="0" applyFont="1" applyFill="1" applyBorder="1" applyAlignment="1">
      <alignment wrapText="1"/>
    </xf>
    <xf numFmtId="0" fontId="0" fillId="0" borderId="5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9" fillId="0" borderId="54" xfId="0" applyFont="1" applyBorder="1" applyAlignment="1" applyProtection="1">
      <alignment horizontal="center"/>
      <protection locked="0"/>
    </xf>
  </cellXfs>
  <cellStyles count="4">
    <cellStyle name="Normální" xfId="0" builtinId="0"/>
    <cellStyle name="Normální 2" xfId="2" xr:uid="{00000000-0005-0000-0000-000001000000}"/>
    <cellStyle name="Normální 3" xfId="1" xr:uid="{00000000-0005-0000-0000-000002000000}"/>
    <cellStyle name="Normální 4" xfId="3" xr:uid="{00000000-0005-0000-0000-000003000000}"/>
  </cellStyles>
  <dxfs count="23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99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66"/>
    <pageSetUpPr fitToPage="1"/>
  </sheetPr>
  <dimension ref="A1:AE72"/>
  <sheetViews>
    <sheetView zoomScale="85" zoomScaleNormal="85" workbookViewId="0">
      <pane ySplit="7" topLeftCell="A8" activePane="bottomLeft" state="frozen"/>
      <selection pane="bottomLeft" activeCell="B1" sqref="B1"/>
    </sheetView>
  </sheetViews>
  <sheetFormatPr defaultRowHeight="12.75" x14ac:dyDescent="0.2"/>
  <cols>
    <col min="1" max="1" width="2.42578125" style="4" customWidth="1"/>
    <col min="2" max="2" width="22.7109375" style="24" customWidth="1"/>
    <col min="3" max="3" width="11.42578125" style="4" customWidth="1"/>
    <col min="4" max="4" width="24.85546875" style="24" bestFit="1" customWidth="1"/>
    <col min="5" max="7" width="8.7109375" style="24" customWidth="1"/>
    <col min="8" max="13" width="8.7109375" style="4" customWidth="1"/>
    <col min="14" max="14" width="8.7109375" style="94" customWidth="1"/>
    <col min="15" max="17" width="8.7109375" style="4" customWidth="1"/>
    <col min="18" max="18" width="11.7109375" style="4" customWidth="1"/>
    <col min="19" max="19" width="12.7109375" style="4" customWidth="1"/>
    <col min="20" max="20" width="5" style="4" customWidth="1"/>
    <col min="21" max="21" width="12.28515625" style="4" customWidth="1"/>
    <col min="22" max="16384" width="9.140625" style="4"/>
  </cols>
  <sheetData>
    <row r="1" spans="1:31" ht="23.25" customHeight="1" x14ac:dyDescent="0.25">
      <c r="A1" s="1"/>
      <c r="B1" s="2" t="s">
        <v>132</v>
      </c>
      <c r="C1" s="18"/>
      <c r="D1" s="3"/>
      <c r="E1" s="3"/>
      <c r="F1" s="3"/>
      <c r="G1" s="3"/>
      <c r="H1" s="195"/>
      <c r="I1" s="196"/>
      <c r="J1" s="197"/>
      <c r="K1" s="197"/>
      <c r="L1" s="197"/>
      <c r="M1" s="197"/>
      <c r="N1" s="197"/>
      <c r="O1" s="197"/>
      <c r="P1" s="197"/>
      <c r="Q1" s="197"/>
      <c r="R1" s="197"/>
      <c r="S1" s="19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5">
      <c r="A2" s="1"/>
      <c r="B2" s="2" t="s">
        <v>14</v>
      </c>
      <c r="C2" s="18"/>
      <c r="D2" s="3"/>
      <c r="E2" s="3"/>
      <c r="F2" s="3"/>
      <c r="G2" s="3"/>
      <c r="H2" s="199"/>
      <c r="I2" s="200"/>
      <c r="J2" s="201"/>
      <c r="K2" s="201"/>
      <c r="L2" s="201"/>
      <c r="M2" s="201"/>
      <c r="N2" s="201"/>
      <c r="O2" s="201"/>
      <c r="P2" s="201"/>
      <c r="Q2" s="201"/>
      <c r="R2" s="201"/>
      <c r="S2" s="20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" customHeight="1" x14ac:dyDescent="0.25">
      <c r="A3" s="1"/>
      <c r="B3" s="36" t="s">
        <v>100</v>
      </c>
      <c r="C3" s="18"/>
      <c r="D3" s="3"/>
      <c r="E3" s="3"/>
      <c r="F3" s="3"/>
      <c r="G3" s="3"/>
      <c r="H3" s="203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5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3.5" thickBot="1" x14ac:dyDescent="0.25">
      <c r="A4" s="1"/>
      <c r="B4" s="3"/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5"/>
      <c r="B5" s="25" t="s">
        <v>0</v>
      </c>
      <c r="C5" s="19" t="s">
        <v>1</v>
      </c>
      <c r="D5" s="19" t="s">
        <v>11</v>
      </c>
      <c r="E5" s="189" t="s">
        <v>16</v>
      </c>
      <c r="F5" s="190"/>
      <c r="G5" s="191"/>
      <c r="H5" s="206" t="s">
        <v>12</v>
      </c>
      <c r="I5" s="207"/>
      <c r="J5" s="208"/>
      <c r="K5" s="206" t="s">
        <v>9</v>
      </c>
      <c r="L5" s="207"/>
      <c r="M5" s="208"/>
      <c r="N5" s="209" t="s">
        <v>15</v>
      </c>
      <c r="O5" s="190"/>
      <c r="P5" s="208"/>
      <c r="Q5" s="6" t="s">
        <v>4</v>
      </c>
      <c r="R5" s="6" t="s">
        <v>4</v>
      </c>
      <c r="S5" s="37" t="s">
        <v>5</v>
      </c>
      <c r="T5" s="7"/>
      <c r="U5" s="7"/>
      <c r="V5" s="7"/>
      <c r="W5" s="7"/>
      <c r="X5" s="7"/>
      <c r="Y5" s="7"/>
      <c r="Z5" s="7"/>
      <c r="AA5" s="1"/>
      <c r="AB5" s="1"/>
      <c r="AC5" s="1"/>
      <c r="AD5" s="1"/>
      <c r="AE5" s="1"/>
    </row>
    <row r="6" spans="1:31" x14ac:dyDescent="0.2">
      <c r="A6" s="5"/>
      <c r="B6" s="26"/>
      <c r="C6" s="14"/>
      <c r="D6" s="20"/>
      <c r="E6" s="192" t="s">
        <v>8</v>
      </c>
      <c r="F6" s="193"/>
      <c r="G6" s="194"/>
      <c r="H6" s="192" t="s">
        <v>20</v>
      </c>
      <c r="I6" s="193"/>
      <c r="J6" s="194"/>
      <c r="K6" s="192" t="s">
        <v>7</v>
      </c>
      <c r="L6" s="193"/>
      <c r="M6" s="194"/>
      <c r="N6" s="192"/>
      <c r="O6" s="193"/>
      <c r="P6" s="194"/>
      <c r="Q6" s="66" t="s">
        <v>18</v>
      </c>
      <c r="R6" s="15" t="s">
        <v>3</v>
      </c>
      <c r="S6" s="38" t="s">
        <v>6</v>
      </c>
      <c r="T6" s="7"/>
      <c r="U6" s="7"/>
      <c r="V6" s="7"/>
      <c r="W6" s="7"/>
      <c r="X6" s="7"/>
      <c r="Y6" s="7"/>
      <c r="Z6" s="7"/>
      <c r="AA6" s="1"/>
      <c r="AB6" s="1"/>
      <c r="AC6" s="1"/>
      <c r="AD6" s="1"/>
      <c r="AE6" s="1"/>
    </row>
    <row r="7" spans="1:31" ht="13.5" thickBot="1" x14ac:dyDescent="0.25">
      <c r="A7" s="5"/>
      <c r="B7" s="27"/>
      <c r="C7" s="8"/>
      <c r="D7" s="21"/>
      <c r="E7" s="9" t="s">
        <v>2</v>
      </c>
      <c r="F7" s="82" t="s">
        <v>17</v>
      </c>
      <c r="G7" s="10" t="s">
        <v>3</v>
      </c>
      <c r="H7" s="9" t="s">
        <v>2</v>
      </c>
      <c r="I7" s="82" t="s">
        <v>17</v>
      </c>
      <c r="J7" s="10" t="s">
        <v>3</v>
      </c>
      <c r="K7" s="9" t="s">
        <v>2</v>
      </c>
      <c r="L7" s="82" t="s">
        <v>17</v>
      </c>
      <c r="M7" s="10" t="s">
        <v>3</v>
      </c>
      <c r="N7" s="35" t="s">
        <v>2</v>
      </c>
      <c r="O7" s="82" t="s">
        <v>17</v>
      </c>
      <c r="P7" s="10" t="s">
        <v>3</v>
      </c>
      <c r="Q7" s="114"/>
      <c r="R7" s="115" t="s">
        <v>10</v>
      </c>
      <c r="S7" s="34" t="s">
        <v>10</v>
      </c>
      <c r="T7" s="7"/>
      <c r="U7" s="7"/>
      <c r="V7" s="7"/>
      <c r="W7" s="7"/>
      <c r="X7" s="7"/>
      <c r="Y7" s="7"/>
      <c r="Z7" s="7"/>
      <c r="AA7" s="1"/>
      <c r="AB7" s="1"/>
      <c r="AC7" s="1"/>
      <c r="AD7" s="1"/>
      <c r="AE7" s="1"/>
    </row>
    <row r="8" spans="1:31" ht="13.5" thickTop="1" x14ac:dyDescent="0.2">
      <c r="A8" s="5"/>
      <c r="B8" s="151" t="s">
        <v>86</v>
      </c>
      <c r="C8" s="136">
        <v>39494</v>
      </c>
      <c r="D8" s="135" t="s">
        <v>87</v>
      </c>
      <c r="E8" s="67">
        <v>9.36</v>
      </c>
      <c r="F8" s="64">
        <f t="shared" ref="F8:F35" si="0">IF(E8&lt;&gt;0,INT(46.0849*(13-E8)^1.81),0)</f>
        <v>477</v>
      </c>
      <c r="G8" s="30">
        <f t="shared" ref="G8:G35" si="1">IF(+F8,+RANK(F8,F$8:F$35,0),0)</f>
        <v>3</v>
      </c>
      <c r="H8" s="71">
        <v>375</v>
      </c>
      <c r="I8" s="64">
        <f>IF(H8&lt;&gt;0,INT(0.188807*(H8-210)^1.4),0)</f>
        <v>240</v>
      </c>
      <c r="J8" s="33">
        <f t="shared" ref="J8:J35" si="2">IF(+I8,+RANK(I8,I$8:I$35,0),0)</f>
        <v>3</v>
      </c>
      <c r="K8" s="67">
        <v>21.9</v>
      </c>
      <c r="L8" s="64">
        <f t="shared" ref="L8:L35" si="3">IF(K8&lt;&gt;0,INT(7.86*(K8-7.95)^1.1),0)</f>
        <v>142</v>
      </c>
      <c r="M8" s="30">
        <f t="shared" ref="M8:M35" si="4">IF(+L8,+RANK(L8,L$8:L$35,0),0)</f>
        <v>5</v>
      </c>
      <c r="N8" s="112">
        <v>1.4835648148148149E-3</v>
      </c>
      <c r="O8" s="64">
        <f t="shared" ref="O8:O15" si="5">IF(N8&lt;&gt;0,INT(0.19889*(185-((MINUTE(N8)*60)+SECOND(N8)))^1.88),0)</f>
        <v>397</v>
      </c>
      <c r="P8" s="30">
        <f t="shared" ref="P8:P35" si="6">IF(+O8,+RANK(O8,O$8:O$35,0),0)</f>
        <v>1</v>
      </c>
      <c r="Q8" s="116">
        <f t="shared" ref="Q8:Q35" si="7">F8+I8+L8+O8</f>
        <v>1256</v>
      </c>
      <c r="R8" s="117">
        <f t="shared" ref="R8:R35" si="8">+IF(+AND(+G8&gt;0,+J8&gt;0,+M8&gt;0,+P8&gt;0),+G8+J8+M8+P8,"nekompletní")</f>
        <v>12</v>
      </c>
      <c r="S8" s="39">
        <f t="shared" ref="S8:S35" si="9">IF(+Q8,+RANK(Q8,Q$8:Q$35,0),0)</f>
        <v>2</v>
      </c>
      <c r="T8" s="7" t="s">
        <v>130</v>
      </c>
      <c r="U8" s="95"/>
      <c r="V8" s="7"/>
      <c r="W8" s="7"/>
      <c r="X8" s="7"/>
      <c r="Y8" s="7"/>
      <c r="Z8" s="7"/>
      <c r="AA8" s="1"/>
      <c r="AB8" s="1"/>
      <c r="AC8" s="1"/>
      <c r="AD8" s="1"/>
      <c r="AE8" s="1"/>
    </row>
    <row r="9" spans="1:31" x14ac:dyDescent="0.2">
      <c r="A9" s="5"/>
      <c r="B9" s="151" t="s">
        <v>88</v>
      </c>
      <c r="C9" s="136">
        <v>39592</v>
      </c>
      <c r="D9" s="135" t="s">
        <v>87</v>
      </c>
      <c r="E9" s="68">
        <v>10.15</v>
      </c>
      <c r="F9" s="59">
        <f t="shared" si="0"/>
        <v>306</v>
      </c>
      <c r="G9" s="30">
        <f t="shared" si="1"/>
        <v>9</v>
      </c>
      <c r="H9" s="72">
        <v>324</v>
      </c>
      <c r="I9" s="59">
        <f>IF(H9&lt;&gt;0,INT(0.188807*(H9-210)^1.4),0)</f>
        <v>143</v>
      </c>
      <c r="J9" s="30">
        <f t="shared" si="2"/>
        <v>8</v>
      </c>
      <c r="K9" s="68">
        <v>9.1</v>
      </c>
      <c r="L9" s="59">
        <f t="shared" si="3"/>
        <v>9</v>
      </c>
      <c r="M9" s="30">
        <f t="shared" si="4"/>
        <v>24</v>
      </c>
      <c r="N9" s="103">
        <v>1.6791666666666667E-3</v>
      </c>
      <c r="O9" s="59">
        <f t="shared" si="5"/>
        <v>204</v>
      </c>
      <c r="P9" s="30">
        <f t="shared" si="6"/>
        <v>12</v>
      </c>
      <c r="Q9" s="116">
        <f t="shared" si="7"/>
        <v>662</v>
      </c>
      <c r="R9" s="117">
        <f t="shared" si="8"/>
        <v>53</v>
      </c>
      <c r="S9" s="40">
        <f t="shared" si="9"/>
        <v>11</v>
      </c>
      <c r="T9" s="7"/>
      <c r="U9" s="7"/>
      <c r="V9" s="7"/>
      <c r="W9" s="7"/>
      <c r="X9" s="7"/>
      <c r="Y9" s="7"/>
      <c r="Z9" s="7"/>
      <c r="AA9" s="1"/>
      <c r="AB9" s="1"/>
      <c r="AC9" s="1"/>
      <c r="AD9" s="1"/>
      <c r="AE9" s="1"/>
    </row>
    <row r="10" spans="1:31" x14ac:dyDescent="0.2">
      <c r="A10" s="5"/>
      <c r="B10" s="151" t="s">
        <v>27</v>
      </c>
      <c r="C10" s="136">
        <v>39500</v>
      </c>
      <c r="D10" s="135" t="s">
        <v>87</v>
      </c>
      <c r="E10" s="68">
        <v>10.33</v>
      </c>
      <c r="F10" s="59">
        <f t="shared" si="0"/>
        <v>272</v>
      </c>
      <c r="G10" s="30">
        <f t="shared" si="1"/>
        <v>12</v>
      </c>
      <c r="H10" s="72">
        <v>235</v>
      </c>
      <c r="I10" s="59">
        <f>IF(H10&lt;&gt;0,INT(0.188807*(H10-210)^1.4),0)</f>
        <v>17</v>
      </c>
      <c r="J10" s="30">
        <f t="shared" si="2"/>
        <v>20</v>
      </c>
      <c r="K10" s="68">
        <v>11.7</v>
      </c>
      <c r="L10" s="59">
        <f t="shared" si="3"/>
        <v>33</v>
      </c>
      <c r="M10" s="30">
        <f t="shared" si="4"/>
        <v>22</v>
      </c>
      <c r="N10" s="103">
        <v>1.9199074074074075E-3</v>
      </c>
      <c r="O10" s="59">
        <f t="shared" si="5"/>
        <v>50</v>
      </c>
      <c r="P10" s="30">
        <f t="shared" si="6"/>
        <v>21</v>
      </c>
      <c r="Q10" s="116">
        <f t="shared" si="7"/>
        <v>372</v>
      </c>
      <c r="R10" s="117">
        <f t="shared" si="8"/>
        <v>75</v>
      </c>
      <c r="S10" s="40">
        <f t="shared" si="9"/>
        <v>19</v>
      </c>
      <c r="T10" s="7"/>
      <c r="U10" s="7"/>
      <c r="V10" s="7"/>
      <c r="W10" s="7"/>
      <c r="X10" s="7"/>
      <c r="Y10" s="7"/>
      <c r="Z10" s="7"/>
      <c r="AA10" s="1"/>
      <c r="AB10" s="1"/>
      <c r="AC10" s="1"/>
      <c r="AD10" s="1"/>
      <c r="AE10" s="1"/>
    </row>
    <row r="11" spans="1:31" ht="13.5" thickBot="1" x14ac:dyDescent="0.25">
      <c r="A11" s="5"/>
      <c r="B11" s="155" t="s">
        <v>72</v>
      </c>
      <c r="C11" s="138">
        <v>39535</v>
      </c>
      <c r="D11" s="137" t="s">
        <v>87</v>
      </c>
      <c r="E11" s="152">
        <v>10.28</v>
      </c>
      <c r="F11" s="150">
        <f t="shared" si="0"/>
        <v>281</v>
      </c>
      <c r="G11" s="55">
        <f t="shared" si="1"/>
        <v>11</v>
      </c>
      <c r="H11" s="153">
        <v>292</v>
      </c>
      <c r="I11" s="150">
        <f>IF(H11&lt;&gt;0,INT(0.188807*(H11-210)^1.4),0)</f>
        <v>90</v>
      </c>
      <c r="J11" s="55">
        <f t="shared" si="2"/>
        <v>14</v>
      </c>
      <c r="K11" s="152">
        <v>13.5</v>
      </c>
      <c r="L11" s="150">
        <f t="shared" si="3"/>
        <v>51</v>
      </c>
      <c r="M11" s="55">
        <f t="shared" si="4"/>
        <v>18</v>
      </c>
      <c r="N11" s="154">
        <v>1.7042824074074072E-3</v>
      </c>
      <c r="O11" s="150">
        <f t="shared" si="5"/>
        <v>185</v>
      </c>
      <c r="P11" s="55">
        <f t="shared" si="6"/>
        <v>15</v>
      </c>
      <c r="Q11" s="139">
        <f t="shared" si="7"/>
        <v>607</v>
      </c>
      <c r="R11" s="140">
        <f t="shared" si="8"/>
        <v>58</v>
      </c>
      <c r="S11" s="141">
        <f t="shared" si="9"/>
        <v>13</v>
      </c>
      <c r="T11" s="7"/>
      <c r="U11" s="7"/>
      <c r="V11" s="7"/>
      <c r="W11" s="7"/>
      <c r="X11" s="7"/>
      <c r="Y11" s="7"/>
      <c r="Z11" s="7"/>
      <c r="AA11" s="1"/>
      <c r="AB11" s="1"/>
      <c r="AC11" s="1"/>
      <c r="AD11" s="1"/>
      <c r="AE11" s="1"/>
    </row>
    <row r="12" spans="1:31" x14ac:dyDescent="0.2">
      <c r="A12" s="5"/>
      <c r="B12" s="142" t="s">
        <v>89</v>
      </c>
      <c r="C12" s="143">
        <v>39586</v>
      </c>
      <c r="D12" s="144" t="s">
        <v>90</v>
      </c>
      <c r="E12" s="70">
        <v>10.44</v>
      </c>
      <c r="F12" s="62">
        <f t="shared" si="0"/>
        <v>252</v>
      </c>
      <c r="G12" s="46">
        <f t="shared" si="1"/>
        <v>13</v>
      </c>
      <c r="H12" s="74">
        <v>320</v>
      </c>
      <c r="I12" s="62">
        <f>IF(H12&lt;&gt;0,INT(0.188807*(H12-210)^1.4),0)</f>
        <v>136</v>
      </c>
      <c r="J12" s="46">
        <f t="shared" si="2"/>
        <v>9</v>
      </c>
      <c r="K12" s="70">
        <v>14.1</v>
      </c>
      <c r="L12" s="62">
        <f t="shared" si="3"/>
        <v>57</v>
      </c>
      <c r="M12" s="46">
        <f t="shared" si="4"/>
        <v>17</v>
      </c>
      <c r="N12" s="102">
        <v>1.6298611111111112E-3</v>
      </c>
      <c r="O12" s="62">
        <f t="shared" si="5"/>
        <v>244</v>
      </c>
      <c r="P12" s="46">
        <f t="shared" si="6"/>
        <v>9</v>
      </c>
      <c r="Q12" s="145">
        <f t="shared" si="7"/>
        <v>689</v>
      </c>
      <c r="R12" s="146">
        <f t="shared" si="8"/>
        <v>48</v>
      </c>
      <c r="S12" s="47">
        <f t="shared" si="9"/>
        <v>10</v>
      </c>
      <c r="T12" s="7"/>
      <c r="U12" s="7"/>
      <c r="V12" s="7"/>
      <c r="W12" s="7"/>
      <c r="X12" s="7"/>
      <c r="Y12" s="7"/>
      <c r="Z12" s="7"/>
      <c r="AA12" s="1"/>
      <c r="AB12" s="1"/>
      <c r="AC12" s="1"/>
      <c r="AD12" s="1"/>
      <c r="AE12" s="1"/>
    </row>
    <row r="13" spans="1:31" x14ac:dyDescent="0.2">
      <c r="A13" s="5"/>
      <c r="B13" s="151" t="s">
        <v>75</v>
      </c>
      <c r="C13" s="136">
        <v>39466</v>
      </c>
      <c r="D13" s="135" t="s">
        <v>90</v>
      </c>
      <c r="E13" s="68">
        <v>9.2899999999999991</v>
      </c>
      <c r="F13" s="59">
        <f t="shared" si="0"/>
        <v>494</v>
      </c>
      <c r="G13" s="30">
        <f t="shared" si="1"/>
        <v>2</v>
      </c>
      <c r="H13" s="72">
        <v>392</v>
      </c>
      <c r="I13" s="59">
        <f t="shared" ref="I13:I35" si="10">IF(H13&lt;&gt;0,INT(0.188807*(H13-210)^1.4),0)</f>
        <v>275</v>
      </c>
      <c r="J13" s="134">
        <f t="shared" si="2"/>
        <v>2</v>
      </c>
      <c r="K13" s="68">
        <v>17</v>
      </c>
      <c r="L13" s="59">
        <f t="shared" si="3"/>
        <v>88</v>
      </c>
      <c r="M13" s="30">
        <f t="shared" si="4"/>
        <v>12</v>
      </c>
      <c r="N13" s="103">
        <v>1.620486111111111E-3</v>
      </c>
      <c r="O13" s="59">
        <f t="shared" si="5"/>
        <v>255</v>
      </c>
      <c r="P13" s="30">
        <f t="shared" si="6"/>
        <v>7</v>
      </c>
      <c r="Q13" s="116">
        <f t="shared" si="7"/>
        <v>1112</v>
      </c>
      <c r="R13" s="117">
        <f t="shared" si="8"/>
        <v>23</v>
      </c>
      <c r="S13" s="40">
        <f t="shared" si="9"/>
        <v>4</v>
      </c>
      <c r="T13" s="7"/>
      <c r="U13" s="7"/>
      <c r="V13" s="7"/>
      <c r="W13" s="7"/>
      <c r="X13" s="7"/>
      <c r="Y13" s="7"/>
      <c r="Z13" s="7"/>
      <c r="AA13" s="1"/>
      <c r="AB13" s="1"/>
      <c r="AC13" s="1"/>
      <c r="AD13" s="1"/>
      <c r="AE13" s="1"/>
    </row>
    <row r="14" spans="1:31" x14ac:dyDescent="0.2">
      <c r="A14" s="5"/>
      <c r="B14" s="151" t="s">
        <v>91</v>
      </c>
      <c r="C14" s="136">
        <v>39573</v>
      </c>
      <c r="D14" s="135" t="s">
        <v>90</v>
      </c>
      <c r="E14" s="68">
        <v>9.8699999999999992</v>
      </c>
      <c r="F14" s="59">
        <f t="shared" si="0"/>
        <v>363</v>
      </c>
      <c r="G14" s="30">
        <f t="shared" si="1"/>
        <v>6</v>
      </c>
      <c r="H14" s="72">
        <v>336</v>
      </c>
      <c r="I14" s="59">
        <f t="shared" si="10"/>
        <v>164</v>
      </c>
      <c r="J14" s="30">
        <f t="shared" si="2"/>
        <v>7</v>
      </c>
      <c r="K14" s="68">
        <v>19.8</v>
      </c>
      <c r="L14" s="59">
        <f t="shared" si="3"/>
        <v>119</v>
      </c>
      <c r="M14" s="30">
        <f t="shared" si="4"/>
        <v>6</v>
      </c>
      <c r="N14" s="103">
        <v>1.5922453703703704E-3</v>
      </c>
      <c r="O14" s="59">
        <f t="shared" si="5"/>
        <v>276</v>
      </c>
      <c r="P14" s="30">
        <f t="shared" si="6"/>
        <v>5</v>
      </c>
      <c r="Q14" s="116">
        <f t="shared" si="7"/>
        <v>922</v>
      </c>
      <c r="R14" s="117">
        <f t="shared" si="8"/>
        <v>24</v>
      </c>
      <c r="S14" s="40">
        <f t="shared" si="9"/>
        <v>6</v>
      </c>
      <c r="T14" s="7"/>
      <c r="U14" s="7"/>
      <c r="V14" s="7"/>
      <c r="W14" s="7"/>
      <c r="X14" s="7"/>
      <c r="Y14" s="7"/>
      <c r="Z14" s="7"/>
      <c r="AA14" s="1"/>
      <c r="AB14" s="1"/>
      <c r="AC14" s="1"/>
      <c r="AD14" s="1"/>
      <c r="AE14" s="1"/>
    </row>
    <row r="15" spans="1:31" ht="13.5" thickBot="1" x14ac:dyDescent="0.25">
      <c r="A15" s="5"/>
      <c r="B15" s="147"/>
      <c r="C15" s="148"/>
      <c r="D15" s="149"/>
      <c r="E15" s="86"/>
      <c r="F15" s="60">
        <f t="shared" si="0"/>
        <v>0</v>
      </c>
      <c r="G15" s="13">
        <f t="shared" si="1"/>
        <v>0</v>
      </c>
      <c r="H15" s="89"/>
      <c r="I15" s="60">
        <f t="shared" si="10"/>
        <v>0</v>
      </c>
      <c r="J15" s="13">
        <f t="shared" si="2"/>
        <v>0</v>
      </c>
      <c r="K15" s="86"/>
      <c r="L15" s="60">
        <f t="shared" si="3"/>
        <v>0</v>
      </c>
      <c r="M15" s="13">
        <f t="shared" si="4"/>
        <v>0</v>
      </c>
      <c r="N15" s="101"/>
      <c r="O15" s="61">
        <f t="shared" si="5"/>
        <v>0</v>
      </c>
      <c r="P15" s="13">
        <f t="shared" si="6"/>
        <v>0</v>
      </c>
      <c r="Q15" s="129">
        <f t="shared" si="7"/>
        <v>0</v>
      </c>
      <c r="R15" s="130" t="str">
        <f t="shared" si="8"/>
        <v>nekompletní</v>
      </c>
      <c r="S15" s="44">
        <f t="shared" si="9"/>
        <v>0</v>
      </c>
      <c r="T15" s="7"/>
      <c r="U15" s="7"/>
      <c r="V15" s="7"/>
      <c r="W15" s="7"/>
      <c r="X15" s="7"/>
      <c r="Y15" s="7"/>
      <c r="Z15" s="7"/>
      <c r="AA15" s="1"/>
      <c r="AB15" s="1"/>
      <c r="AC15" s="1"/>
      <c r="AD15" s="1"/>
      <c r="AE15" s="1"/>
    </row>
    <row r="16" spans="1:31" x14ac:dyDescent="0.2">
      <c r="A16" s="5"/>
      <c r="B16" s="142" t="s">
        <v>22</v>
      </c>
      <c r="C16" s="143">
        <v>39515</v>
      </c>
      <c r="D16" s="144" t="s">
        <v>92</v>
      </c>
      <c r="E16" s="70">
        <v>9.4600000000000009</v>
      </c>
      <c r="F16" s="62">
        <f t="shared" si="0"/>
        <v>454</v>
      </c>
      <c r="G16" s="46">
        <f t="shared" si="1"/>
        <v>4</v>
      </c>
      <c r="H16" s="74">
        <v>360</v>
      </c>
      <c r="I16" s="62">
        <f t="shared" si="10"/>
        <v>210</v>
      </c>
      <c r="J16" s="46">
        <f t="shared" si="2"/>
        <v>6</v>
      </c>
      <c r="K16" s="70">
        <v>26.9</v>
      </c>
      <c r="L16" s="62">
        <f t="shared" si="3"/>
        <v>199</v>
      </c>
      <c r="M16" s="46">
        <f t="shared" si="4"/>
        <v>1</v>
      </c>
      <c r="N16" s="102">
        <v>1.4890046296296294E-3</v>
      </c>
      <c r="O16" s="62">
        <f t="shared" ref="O16:O35" si="11">IF(N16&lt;&gt;0,INT(0.19889*(185-((MINUTE(N16)*60)+SECOND(N16)))^1.88),0)</f>
        <v>384</v>
      </c>
      <c r="P16" s="46">
        <f t="shared" si="6"/>
        <v>3</v>
      </c>
      <c r="Q16" s="145">
        <f t="shared" si="7"/>
        <v>1247</v>
      </c>
      <c r="R16" s="146">
        <f t="shared" si="8"/>
        <v>14</v>
      </c>
      <c r="S16" s="47">
        <f t="shared" si="9"/>
        <v>3</v>
      </c>
      <c r="T16" s="7"/>
      <c r="U16" s="7"/>
      <c r="V16" s="7"/>
      <c r="W16" s="7"/>
      <c r="X16" s="7"/>
      <c r="Y16" s="7"/>
      <c r="Z16" s="7"/>
      <c r="AA16" s="1"/>
      <c r="AB16" s="1"/>
      <c r="AC16" s="1"/>
      <c r="AD16" s="1"/>
      <c r="AE16" s="1"/>
    </row>
    <row r="17" spans="1:31" x14ac:dyDescent="0.2">
      <c r="A17" s="5"/>
      <c r="B17" s="151" t="s">
        <v>23</v>
      </c>
      <c r="C17" s="136">
        <v>39463</v>
      </c>
      <c r="D17" s="135" t="s">
        <v>92</v>
      </c>
      <c r="E17" s="68">
        <v>9.0500000000000007</v>
      </c>
      <c r="F17" s="59">
        <f t="shared" si="0"/>
        <v>553</v>
      </c>
      <c r="G17" s="30">
        <f t="shared" si="1"/>
        <v>1</v>
      </c>
      <c r="H17" s="72">
        <v>410</v>
      </c>
      <c r="I17" s="59">
        <f t="shared" si="10"/>
        <v>314</v>
      </c>
      <c r="J17" s="30">
        <f t="shared" si="2"/>
        <v>1</v>
      </c>
      <c r="K17" s="68">
        <v>26.4</v>
      </c>
      <c r="L17" s="59">
        <f t="shared" si="3"/>
        <v>194</v>
      </c>
      <c r="M17" s="30">
        <f t="shared" si="4"/>
        <v>3</v>
      </c>
      <c r="N17" s="103">
        <v>1.4824074074074073E-3</v>
      </c>
      <c r="O17" s="59">
        <f t="shared" si="11"/>
        <v>397</v>
      </c>
      <c r="P17" s="30">
        <f t="shared" si="6"/>
        <v>1</v>
      </c>
      <c r="Q17" s="116">
        <f t="shared" si="7"/>
        <v>1458</v>
      </c>
      <c r="R17" s="117">
        <f t="shared" si="8"/>
        <v>6</v>
      </c>
      <c r="S17" s="40">
        <f t="shared" si="9"/>
        <v>1</v>
      </c>
      <c r="T17" s="7" t="s">
        <v>131</v>
      </c>
      <c r="U17" s="7"/>
      <c r="V17" s="7"/>
      <c r="W17" s="7"/>
      <c r="X17" s="7"/>
      <c r="Y17" s="7"/>
      <c r="Z17" s="7"/>
      <c r="AA17" s="1"/>
      <c r="AB17" s="1"/>
      <c r="AC17" s="1"/>
      <c r="AD17" s="1"/>
      <c r="AE17" s="1"/>
    </row>
    <row r="18" spans="1:31" x14ac:dyDescent="0.2">
      <c r="A18" s="5"/>
      <c r="B18" s="151" t="s">
        <v>93</v>
      </c>
      <c r="C18" s="136">
        <v>39751</v>
      </c>
      <c r="D18" s="135" t="s">
        <v>92</v>
      </c>
      <c r="E18" s="68">
        <v>10.88</v>
      </c>
      <c r="F18" s="59">
        <f t="shared" si="0"/>
        <v>179</v>
      </c>
      <c r="G18" s="30">
        <f t="shared" si="1"/>
        <v>18</v>
      </c>
      <c r="H18" s="72">
        <v>290</v>
      </c>
      <c r="I18" s="59">
        <f t="shared" si="10"/>
        <v>87</v>
      </c>
      <c r="J18" s="30">
        <f t="shared" si="2"/>
        <v>15</v>
      </c>
      <c r="K18" s="68">
        <v>16.8</v>
      </c>
      <c r="L18" s="59">
        <f t="shared" si="3"/>
        <v>86</v>
      </c>
      <c r="M18" s="30">
        <f t="shared" si="4"/>
        <v>13</v>
      </c>
      <c r="N18" s="103">
        <v>1.6811342592592592E-3</v>
      </c>
      <c r="O18" s="59">
        <f t="shared" si="11"/>
        <v>204</v>
      </c>
      <c r="P18" s="30">
        <f t="shared" si="6"/>
        <v>12</v>
      </c>
      <c r="Q18" s="116">
        <f t="shared" si="7"/>
        <v>556</v>
      </c>
      <c r="R18" s="117">
        <f t="shared" si="8"/>
        <v>58</v>
      </c>
      <c r="S18" s="40">
        <f t="shared" si="9"/>
        <v>16</v>
      </c>
      <c r="T18" s="7"/>
      <c r="U18" s="7"/>
      <c r="V18" s="7"/>
      <c r="W18" s="7"/>
      <c r="X18" s="7"/>
      <c r="Y18" s="7"/>
      <c r="Z18" s="7"/>
      <c r="AA18" s="1"/>
      <c r="AB18" s="1"/>
      <c r="AC18" s="1"/>
      <c r="AD18" s="1"/>
      <c r="AE18" s="1"/>
    </row>
    <row r="19" spans="1:31" ht="13.5" thickBot="1" x14ac:dyDescent="0.25">
      <c r="A19" s="5"/>
      <c r="B19" s="147" t="s">
        <v>24</v>
      </c>
      <c r="C19" s="148">
        <v>39681</v>
      </c>
      <c r="D19" s="149" t="s">
        <v>92</v>
      </c>
      <c r="E19" s="86">
        <v>10.44</v>
      </c>
      <c r="F19" s="60">
        <f t="shared" si="0"/>
        <v>252</v>
      </c>
      <c r="G19" s="13">
        <f t="shared" si="1"/>
        <v>13</v>
      </c>
      <c r="H19" s="89">
        <v>315</v>
      </c>
      <c r="I19" s="60">
        <f t="shared" si="10"/>
        <v>127</v>
      </c>
      <c r="J19" s="13">
        <f t="shared" si="2"/>
        <v>10</v>
      </c>
      <c r="K19" s="86">
        <v>18.2</v>
      </c>
      <c r="L19" s="60">
        <f t="shared" si="3"/>
        <v>101</v>
      </c>
      <c r="M19" s="13">
        <f t="shared" si="4"/>
        <v>8</v>
      </c>
      <c r="N19" s="101">
        <v>1.5861111111111111E-3</v>
      </c>
      <c r="O19" s="60">
        <f t="shared" si="11"/>
        <v>287</v>
      </c>
      <c r="P19" s="13">
        <f t="shared" si="6"/>
        <v>4</v>
      </c>
      <c r="Q19" s="129">
        <f t="shared" si="7"/>
        <v>767</v>
      </c>
      <c r="R19" s="130">
        <f t="shared" si="8"/>
        <v>35</v>
      </c>
      <c r="S19" s="44">
        <f t="shared" si="9"/>
        <v>8</v>
      </c>
      <c r="T19" s="7"/>
      <c r="U19" s="7"/>
      <c r="V19" s="7"/>
      <c r="W19" s="7"/>
      <c r="X19" s="7"/>
      <c r="Y19" s="7"/>
      <c r="Z19" s="7"/>
      <c r="AA19" s="1"/>
      <c r="AB19" s="1"/>
      <c r="AC19" s="1"/>
      <c r="AD19" s="1"/>
      <c r="AE19" s="1"/>
    </row>
    <row r="20" spans="1:31" x14ac:dyDescent="0.2">
      <c r="A20" s="5"/>
      <c r="B20" s="142" t="s">
        <v>26</v>
      </c>
      <c r="C20" s="143">
        <v>39457</v>
      </c>
      <c r="D20" s="144" t="s">
        <v>63</v>
      </c>
      <c r="E20" s="70">
        <v>11.57</v>
      </c>
      <c r="F20" s="62">
        <f t="shared" si="0"/>
        <v>88</v>
      </c>
      <c r="G20" s="46">
        <f t="shared" si="1"/>
        <v>22</v>
      </c>
      <c r="H20" s="74">
        <v>220</v>
      </c>
      <c r="I20" s="62">
        <f t="shared" si="10"/>
        <v>4</v>
      </c>
      <c r="J20" s="46">
        <f t="shared" si="2"/>
        <v>23</v>
      </c>
      <c r="K20" s="70">
        <v>17.399999999999999</v>
      </c>
      <c r="L20" s="62">
        <f t="shared" si="3"/>
        <v>92</v>
      </c>
      <c r="M20" s="46">
        <f t="shared" si="4"/>
        <v>11</v>
      </c>
      <c r="N20" s="102"/>
      <c r="O20" s="62">
        <f t="shared" si="11"/>
        <v>0</v>
      </c>
      <c r="P20" s="46">
        <v>24</v>
      </c>
      <c r="Q20" s="145">
        <f t="shared" si="7"/>
        <v>184</v>
      </c>
      <c r="R20" s="146">
        <f t="shared" si="8"/>
        <v>80</v>
      </c>
      <c r="S20" s="47">
        <f t="shared" si="9"/>
        <v>23</v>
      </c>
      <c r="T20" s="7"/>
      <c r="U20" s="7"/>
      <c r="V20" s="7"/>
      <c r="W20" s="7"/>
      <c r="X20" s="7"/>
      <c r="Y20" s="7"/>
      <c r="Z20" s="7"/>
      <c r="AA20" s="1"/>
      <c r="AB20" s="1"/>
      <c r="AC20" s="1"/>
      <c r="AD20" s="1"/>
      <c r="AE20" s="1"/>
    </row>
    <row r="21" spans="1:31" x14ac:dyDescent="0.2">
      <c r="A21" s="5"/>
      <c r="B21" s="151" t="s">
        <v>123</v>
      </c>
      <c r="C21" s="136">
        <v>39511</v>
      </c>
      <c r="D21" s="135" t="s">
        <v>63</v>
      </c>
      <c r="E21" s="31">
        <v>10.65</v>
      </c>
      <c r="F21" s="59">
        <f t="shared" si="0"/>
        <v>216</v>
      </c>
      <c r="G21" s="30">
        <f t="shared" si="1"/>
        <v>16</v>
      </c>
      <c r="H21" s="75">
        <v>280</v>
      </c>
      <c r="I21" s="59">
        <f t="shared" si="10"/>
        <v>72</v>
      </c>
      <c r="J21" s="30">
        <f t="shared" si="2"/>
        <v>17</v>
      </c>
      <c r="K21" s="31">
        <v>17.5</v>
      </c>
      <c r="L21" s="59">
        <f t="shared" si="3"/>
        <v>94</v>
      </c>
      <c r="M21" s="30">
        <f t="shared" si="4"/>
        <v>10</v>
      </c>
      <c r="N21" s="105">
        <v>1.721064814814815E-3</v>
      </c>
      <c r="O21" s="59">
        <f t="shared" si="11"/>
        <v>167</v>
      </c>
      <c r="P21" s="30">
        <f t="shared" si="6"/>
        <v>16</v>
      </c>
      <c r="Q21" s="116">
        <f t="shared" si="7"/>
        <v>549</v>
      </c>
      <c r="R21" s="117">
        <f t="shared" si="8"/>
        <v>59</v>
      </c>
      <c r="S21" s="40">
        <f t="shared" si="9"/>
        <v>17</v>
      </c>
      <c r="T21" s="7"/>
      <c r="U21" s="7"/>
      <c r="V21" s="7"/>
      <c r="W21" s="7"/>
      <c r="X21" s="7"/>
      <c r="Y21" s="7"/>
      <c r="Z21" s="7"/>
      <c r="AA21" s="1"/>
      <c r="AB21" s="1"/>
      <c r="AC21" s="1"/>
      <c r="AD21" s="1"/>
      <c r="AE21" s="1"/>
    </row>
    <row r="22" spans="1:31" x14ac:dyDescent="0.2">
      <c r="A22" s="5"/>
      <c r="B22" s="151" t="s">
        <v>94</v>
      </c>
      <c r="C22" s="136">
        <v>39697</v>
      </c>
      <c r="D22" s="135" t="s">
        <v>63</v>
      </c>
      <c r="E22" s="31">
        <v>11.27</v>
      </c>
      <c r="F22" s="59">
        <f t="shared" si="0"/>
        <v>124</v>
      </c>
      <c r="G22" s="30">
        <f t="shared" si="1"/>
        <v>20</v>
      </c>
      <c r="H22" s="75">
        <v>210</v>
      </c>
      <c r="I22" s="59">
        <f t="shared" si="10"/>
        <v>0</v>
      </c>
      <c r="J22" s="30">
        <f t="shared" si="2"/>
        <v>0</v>
      </c>
      <c r="K22" s="31">
        <v>22</v>
      </c>
      <c r="L22" s="59">
        <f t="shared" si="3"/>
        <v>143</v>
      </c>
      <c r="M22" s="30">
        <f t="shared" si="4"/>
        <v>4</v>
      </c>
      <c r="N22" s="105">
        <v>1.892013888888889E-3</v>
      </c>
      <c r="O22" s="59">
        <f t="shared" si="11"/>
        <v>66</v>
      </c>
      <c r="P22" s="30">
        <f t="shared" si="6"/>
        <v>19</v>
      </c>
      <c r="Q22" s="116">
        <f t="shared" si="7"/>
        <v>333</v>
      </c>
      <c r="R22" s="117" t="str">
        <f t="shared" si="8"/>
        <v>nekompletní</v>
      </c>
      <c r="S22" s="40">
        <f t="shared" si="9"/>
        <v>20</v>
      </c>
      <c r="T22" s="7"/>
      <c r="U22" s="7"/>
      <c r="V22" s="7"/>
      <c r="W22" s="7"/>
      <c r="X22" s="7"/>
      <c r="Y22" s="7"/>
      <c r="Z22" s="7"/>
      <c r="AA22" s="1"/>
      <c r="AB22" s="1"/>
      <c r="AC22" s="1"/>
      <c r="AD22" s="1"/>
      <c r="AE22" s="1"/>
    </row>
    <row r="23" spans="1:31" ht="13.5" thickBot="1" x14ac:dyDescent="0.25">
      <c r="A23" s="5"/>
      <c r="B23" s="147" t="s">
        <v>95</v>
      </c>
      <c r="C23" s="148">
        <v>39605</v>
      </c>
      <c r="D23" s="149" t="s">
        <v>63</v>
      </c>
      <c r="E23" s="42">
        <v>10.55</v>
      </c>
      <c r="F23" s="61">
        <f t="shared" si="0"/>
        <v>233</v>
      </c>
      <c r="G23" s="43">
        <f t="shared" si="1"/>
        <v>15</v>
      </c>
      <c r="H23" s="76">
        <v>290</v>
      </c>
      <c r="I23" s="61">
        <f t="shared" si="10"/>
        <v>87</v>
      </c>
      <c r="J23" s="43">
        <f t="shared" si="2"/>
        <v>15</v>
      </c>
      <c r="K23" s="42">
        <v>12.3</v>
      </c>
      <c r="L23" s="61">
        <f t="shared" si="3"/>
        <v>39</v>
      </c>
      <c r="M23" s="43">
        <f t="shared" si="4"/>
        <v>20</v>
      </c>
      <c r="N23" s="110">
        <v>1.6460648148148148E-3</v>
      </c>
      <c r="O23" s="61">
        <f t="shared" si="11"/>
        <v>234</v>
      </c>
      <c r="P23" s="43">
        <f t="shared" si="6"/>
        <v>11</v>
      </c>
      <c r="Q23" s="129">
        <f t="shared" si="7"/>
        <v>593</v>
      </c>
      <c r="R23" s="130">
        <f t="shared" si="8"/>
        <v>61</v>
      </c>
      <c r="S23" s="44">
        <f t="shared" si="9"/>
        <v>14</v>
      </c>
      <c r="T23" s="7"/>
      <c r="U23" s="7"/>
      <c r="V23" s="7"/>
      <c r="W23" s="7"/>
      <c r="X23" s="7"/>
      <c r="Y23" s="7"/>
      <c r="Z23" s="7"/>
      <c r="AA23" s="1"/>
      <c r="AB23" s="1"/>
      <c r="AC23" s="1"/>
      <c r="AD23" s="1"/>
      <c r="AE23" s="1"/>
    </row>
    <row r="24" spans="1:31" x14ac:dyDescent="0.2">
      <c r="A24" s="5"/>
      <c r="B24" s="142" t="s">
        <v>76</v>
      </c>
      <c r="C24" s="143">
        <v>39608</v>
      </c>
      <c r="D24" s="144" t="s">
        <v>71</v>
      </c>
      <c r="E24" s="51">
        <v>9.6999999999999993</v>
      </c>
      <c r="F24" s="63">
        <f t="shared" si="0"/>
        <v>400</v>
      </c>
      <c r="G24" s="46">
        <f t="shared" si="1"/>
        <v>5</v>
      </c>
      <c r="H24" s="78">
        <v>370</v>
      </c>
      <c r="I24" s="63">
        <f t="shared" si="10"/>
        <v>230</v>
      </c>
      <c r="J24" s="46">
        <f t="shared" si="2"/>
        <v>4</v>
      </c>
      <c r="K24" s="51">
        <v>26.7</v>
      </c>
      <c r="L24" s="63">
        <f t="shared" si="3"/>
        <v>197</v>
      </c>
      <c r="M24" s="46">
        <f t="shared" si="4"/>
        <v>2</v>
      </c>
      <c r="N24" s="111">
        <v>1.6299768518518519E-3</v>
      </c>
      <c r="O24" s="63">
        <f t="shared" si="11"/>
        <v>244</v>
      </c>
      <c r="P24" s="46">
        <f t="shared" si="6"/>
        <v>9</v>
      </c>
      <c r="Q24" s="145">
        <f t="shared" si="7"/>
        <v>1071</v>
      </c>
      <c r="R24" s="146">
        <f t="shared" si="8"/>
        <v>20</v>
      </c>
      <c r="S24" s="47">
        <f t="shared" si="9"/>
        <v>5</v>
      </c>
      <c r="T24" s="7"/>
      <c r="U24" s="7"/>
      <c r="V24" s="7"/>
      <c r="W24" s="7"/>
      <c r="X24" s="7"/>
      <c r="Y24" s="7"/>
      <c r="Z24" s="7"/>
      <c r="AA24" s="1"/>
      <c r="AB24" s="1"/>
      <c r="AC24" s="1"/>
      <c r="AD24" s="1"/>
      <c r="AE24" s="1"/>
    </row>
    <row r="25" spans="1:31" x14ac:dyDescent="0.2">
      <c r="A25" s="5"/>
      <c r="B25" s="151" t="s">
        <v>28</v>
      </c>
      <c r="C25" s="136">
        <v>39638</v>
      </c>
      <c r="D25" s="135" t="s">
        <v>71</v>
      </c>
      <c r="E25" s="31">
        <v>10.17</v>
      </c>
      <c r="F25" s="59">
        <f t="shared" si="0"/>
        <v>302</v>
      </c>
      <c r="G25" s="30">
        <f t="shared" si="1"/>
        <v>10</v>
      </c>
      <c r="H25" s="75">
        <v>309</v>
      </c>
      <c r="I25" s="59">
        <f t="shared" si="10"/>
        <v>117</v>
      </c>
      <c r="J25" s="30">
        <f t="shared" si="2"/>
        <v>12</v>
      </c>
      <c r="K25" s="31">
        <v>16.45</v>
      </c>
      <c r="L25" s="59">
        <f t="shared" si="3"/>
        <v>82</v>
      </c>
      <c r="M25" s="30">
        <f t="shared" si="4"/>
        <v>15</v>
      </c>
      <c r="N25" s="105">
        <v>1.6203703703703703E-3</v>
      </c>
      <c r="O25" s="59">
        <f t="shared" si="11"/>
        <v>255</v>
      </c>
      <c r="P25" s="30">
        <f t="shared" si="6"/>
        <v>7</v>
      </c>
      <c r="Q25" s="116">
        <f t="shared" si="7"/>
        <v>756</v>
      </c>
      <c r="R25" s="117">
        <f t="shared" si="8"/>
        <v>44</v>
      </c>
      <c r="S25" s="40">
        <f t="shared" si="9"/>
        <v>9</v>
      </c>
      <c r="T25" s="7"/>
      <c r="U25" s="7"/>
      <c r="V25" s="7"/>
      <c r="W25" s="7"/>
      <c r="X25" s="7"/>
      <c r="Y25" s="7"/>
      <c r="Z25" s="7"/>
      <c r="AA25" s="1"/>
      <c r="AB25" s="1"/>
      <c r="AC25" s="1"/>
      <c r="AD25" s="1"/>
      <c r="AE25" s="1"/>
    </row>
    <row r="26" spans="1:31" x14ac:dyDescent="0.2">
      <c r="A26" s="5"/>
      <c r="B26" s="151" t="s">
        <v>77</v>
      </c>
      <c r="C26" s="136">
        <v>39727</v>
      </c>
      <c r="D26" s="135" t="s">
        <v>71</v>
      </c>
      <c r="E26" s="29">
        <v>10.039999999999999</v>
      </c>
      <c r="F26" s="58">
        <f t="shared" si="0"/>
        <v>328</v>
      </c>
      <c r="G26" s="12">
        <f t="shared" si="1"/>
        <v>8</v>
      </c>
      <c r="H26" s="80">
        <v>300</v>
      </c>
      <c r="I26" s="58">
        <f t="shared" si="10"/>
        <v>102</v>
      </c>
      <c r="J26" s="12">
        <f t="shared" si="2"/>
        <v>13</v>
      </c>
      <c r="K26" s="29">
        <v>12.3</v>
      </c>
      <c r="L26" s="58">
        <f t="shared" si="3"/>
        <v>39</v>
      </c>
      <c r="M26" s="12">
        <f t="shared" si="4"/>
        <v>20</v>
      </c>
      <c r="N26" s="108">
        <v>1.7939814814814815E-3</v>
      </c>
      <c r="O26" s="58">
        <f t="shared" si="11"/>
        <v>119</v>
      </c>
      <c r="P26" s="12">
        <f t="shared" si="6"/>
        <v>18</v>
      </c>
      <c r="Q26" s="116">
        <f t="shared" si="7"/>
        <v>588</v>
      </c>
      <c r="R26" s="117">
        <f t="shared" si="8"/>
        <v>59</v>
      </c>
      <c r="S26" s="40">
        <f t="shared" si="9"/>
        <v>15</v>
      </c>
      <c r="T26" s="7"/>
      <c r="U26" s="7"/>
      <c r="V26" s="7"/>
      <c r="W26" s="7"/>
      <c r="X26" s="7"/>
      <c r="Y26" s="7"/>
      <c r="Z26" s="7"/>
      <c r="AA26" s="1"/>
      <c r="AB26" s="1"/>
      <c r="AC26" s="1"/>
      <c r="AD26" s="1"/>
      <c r="AE26" s="1"/>
    </row>
    <row r="27" spans="1:31" ht="13.5" thickBot="1" x14ac:dyDescent="0.25">
      <c r="A27" s="5"/>
      <c r="B27" s="147" t="s">
        <v>96</v>
      </c>
      <c r="C27" s="148">
        <v>39624</v>
      </c>
      <c r="D27" s="149" t="s">
        <v>71</v>
      </c>
      <c r="E27" s="42">
        <v>10.73</v>
      </c>
      <c r="F27" s="61">
        <f t="shared" si="0"/>
        <v>203</v>
      </c>
      <c r="G27" s="43">
        <f t="shared" si="1"/>
        <v>17</v>
      </c>
      <c r="H27" s="76">
        <v>364</v>
      </c>
      <c r="I27" s="61">
        <f t="shared" si="10"/>
        <v>218</v>
      </c>
      <c r="J27" s="43">
        <f t="shared" si="2"/>
        <v>5</v>
      </c>
      <c r="K27" s="42">
        <v>14.8</v>
      </c>
      <c r="L27" s="61">
        <f t="shared" si="3"/>
        <v>65</v>
      </c>
      <c r="M27" s="43">
        <f t="shared" si="4"/>
        <v>16</v>
      </c>
      <c r="N27" s="110">
        <v>1.7409722222222221E-3</v>
      </c>
      <c r="O27" s="61">
        <f t="shared" si="11"/>
        <v>159</v>
      </c>
      <c r="P27" s="43">
        <f t="shared" si="6"/>
        <v>17</v>
      </c>
      <c r="Q27" s="129">
        <f t="shared" si="7"/>
        <v>645</v>
      </c>
      <c r="R27" s="130">
        <f t="shared" si="8"/>
        <v>55</v>
      </c>
      <c r="S27" s="44">
        <f t="shared" si="9"/>
        <v>12</v>
      </c>
      <c r="T27" s="7"/>
      <c r="U27" s="7"/>
      <c r="V27" s="7"/>
      <c r="W27" s="7"/>
      <c r="X27" s="7"/>
      <c r="Y27" s="7"/>
      <c r="Z27" s="7"/>
      <c r="AA27" s="1"/>
      <c r="AB27" s="1"/>
      <c r="AC27" s="1"/>
      <c r="AD27" s="1"/>
      <c r="AE27" s="1"/>
    </row>
    <row r="28" spans="1:31" x14ac:dyDescent="0.2">
      <c r="A28" s="5"/>
      <c r="B28" s="142" t="s">
        <v>97</v>
      </c>
      <c r="C28" s="143">
        <v>39732</v>
      </c>
      <c r="D28" s="144" t="s">
        <v>98</v>
      </c>
      <c r="E28" s="45">
        <v>12.4</v>
      </c>
      <c r="F28" s="62">
        <f t="shared" si="0"/>
        <v>18</v>
      </c>
      <c r="G28" s="46">
        <f t="shared" si="1"/>
        <v>24</v>
      </c>
      <c r="H28" s="77">
        <v>223</v>
      </c>
      <c r="I28" s="62">
        <f t="shared" si="10"/>
        <v>6</v>
      </c>
      <c r="J28" s="46">
        <f t="shared" si="2"/>
        <v>22</v>
      </c>
      <c r="K28" s="45">
        <v>18.2</v>
      </c>
      <c r="L28" s="62">
        <f t="shared" si="3"/>
        <v>101</v>
      </c>
      <c r="M28" s="46">
        <f t="shared" si="4"/>
        <v>8</v>
      </c>
      <c r="N28" s="107">
        <v>1.8879629629629628E-3</v>
      </c>
      <c r="O28" s="62">
        <f t="shared" si="11"/>
        <v>66</v>
      </c>
      <c r="P28" s="46">
        <f t="shared" si="6"/>
        <v>19</v>
      </c>
      <c r="Q28" s="145">
        <f t="shared" si="7"/>
        <v>191</v>
      </c>
      <c r="R28" s="146">
        <f t="shared" si="8"/>
        <v>73</v>
      </c>
      <c r="S28" s="47">
        <f t="shared" si="9"/>
        <v>22</v>
      </c>
      <c r="T28" s="7"/>
      <c r="U28" s="7"/>
      <c r="V28" s="7"/>
      <c r="W28" s="7"/>
      <c r="X28" s="7"/>
      <c r="Y28" s="7"/>
      <c r="Z28" s="7"/>
      <c r="AA28" s="1"/>
      <c r="AB28" s="1"/>
      <c r="AC28" s="1"/>
      <c r="AD28" s="1"/>
      <c r="AE28" s="1"/>
    </row>
    <row r="29" spans="1:31" x14ac:dyDescent="0.2">
      <c r="A29" s="5"/>
      <c r="B29" s="151" t="s">
        <v>99</v>
      </c>
      <c r="C29" s="136">
        <v>39782</v>
      </c>
      <c r="D29" s="135" t="s">
        <v>98</v>
      </c>
      <c r="E29" s="49">
        <v>12.28</v>
      </c>
      <c r="F29" s="57">
        <f t="shared" si="0"/>
        <v>25</v>
      </c>
      <c r="G29" s="48">
        <f t="shared" si="1"/>
        <v>23</v>
      </c>
      <c r="H29" s="79">
        <v>240</v>
      </c>
      <c r="I29" s="57">
        <f t="shared" si="10"/>
        <v>22</v>
      </c>
      <c r="J29" s="48">
        <f t="shared" si="2"/>
        <v>19</v>
      </c>
      <c r="K29" s="49">
        <v>12.9</v>
      </c>
      <c r="L29" s="57">
        <f t="shared" si="3"/>
        <v>45</v>
      </c>
      <c r="M29" s="48">
        <f t="shared" si="4"/>
        <v>19</v>
      </c>
      <c r="N29" s="113">
        <v>2.0328703703703702E-3</v>
      </c>
      <c r="O29" s="57">
        <f t="shared" si="11"/>
        <v>12</v>
      </c>
      <c r="P29" s="48">
        <f t="shared" si="6"/>
        <v>23</v>
      </c>
      <c r="Q29" s="116">
        <f t="shared" si="7"/>
        <v>104</v>
      </c>
      <c r="R29" s="117">
        <f t="shared" si="8"/>
        <v>84</v>
      </c>
      <c r="S29" s="41">
        <f t="shared" si="9"/>
        <v>24</v>
      </c>
      <c r="T29" s="7"/>
      <c r="U29" s="7"/>
      <c r="V29" s="7"/>
      <c r="W29" s="7"/>
      <c r="X29" s="7"/>
      <c r="Y29" s="7"/>
      <c r="Z29" s="7"/>
      <c r="AA29" s="1"/>
      <c r="AB29" s="1"/>
      <c r="AC29" s="1"/>
      <c r="AD29" s="1"/>
      <c r="AE29" s="1"/>
    </row>
    <row r="30" spans="1:31" x14ac:dyDescent="0.2">
      <c r="A30" s="5"/>
      <c r="B30" s="151" t="s">
        <v>73</v>
      </c>
      <c r="C30" s="136">
        <v>39704</v>
      </c>
      <c r="D30" s="135" t="s">
        <v>98</v>
      </c>
      <c r="E30" s="29"/>
      <c r="F30" s="58">
        <f t="shared" si="0"/>
        <v>0</v>
      </c>
      <c r="G30" s="12">
        <f t="shared" si="1"/>
        <v>0</v>
      </c>
      <c r="H30" s="80"/>
      <c r="I30" s="58">
        <f t="shared" si="10"/>
        <v>0</v>
      </c>
      <c r="J30" s="12">
        <f t="shared" si="2"/>
        <v>0</v>
      </c>
      <c r="K30" s="16"/>
      <c r="L30" s="58">
        <f t="shared" si="3"/>
        <v>0</v>
      </c>
      <c r="M30" s="12">
        <f t="shared" si="4"/>
        <v>0</v>
      </c>
      <c r="N30" s="108"/>
      <c r="O30" s="58">
        <f t="shared" si="11"/>
        <v>0</v>
      </c>
      <c r="P30" s="12">
        <f t="shared" si="6"/>
        <v>0</v>
      </c>
      <c r="Q30" s="116">
        <f t="shared" si="7"/>
        <v>0</v>
      </c>
      <c r="R30" s="117" t="str">
        <f t="shared" si="8"/>
        <v>nekompletní</v>
      </c>
      <c r="S30" s="40">
        <f t="shared" si="9"/>
        <v>0</v>
      </c>
      <c r="T30" s="7"/>
      <c r="U30" s="7"/>
      <c r="V30" s="7"/>
      <c r="W30" s="7"/>
      <c r="X30" s="7"/>
      <c r="Y30" s="7"/>
      <c r="Z30" s="7"/>
      <c r="AA30" s="1"/>
      <c r="AB30" s="1"/>
      <c r="AC30" s="1"/>
      <c r="AD30" s="1"/>
      <c r="AE30" s="1"/>
    </row>
    <row r="31" spans="1:31" ht="13.5" thickBot="1" x14ac:dyDescent="0.25">
      <c r="A31" s="5"/>
      <c r="B31" s="147" t="s">
        <v>29</v>
      </c>
      <c r="C31" s="148">
        <v>39554</v>
      </c>
      <c r="D31" s="149" t="s">
        <v>98</v>
      </c>
      <c r="E31" s="52">
        <v>9.93</v>
      </c>
      <c r="F31" s="60">
        <f t="shared" si="0"/>
        <v>350</v>
      </c>
      <c r="G31" s="13">
        <f t="shared" si="1"/>
        <v>7</v>
      </c>
      <c r="H31" s="81">
        <v>315</v>
      </c>
      <c r="I31" s="60">
        <f t="shared" si="10"/>
        <v>127</v>
      </c>
      <c r="J31" s="13">
        <f t="shared" si="2"/>
        <v>10</v>
      </c>
      <c r="K31" s="17">
        <v>18.399999999999999</v>
      </c>
      <c r="L31" s="60">
        <f t="shared" si="3"/>
        <v>103</v>
      </c>
      <c r="M31" s="13">
        <f t="shared" si="4"/>
        <v>7</v>
      </c>
      <c r="N31" s="106">
        <v>1.6039351851851855E-3</v>
      </c>
      <c r="O31" s="60">
        <f t="shared" si="11"/>
        <v>265</v>
      </c>
      <c r="P31" s="13">
        <f t="shared" si="6"/>
        <v>6</v>
      </c>
      <c r="Q31" s="129">
        <f t="shared" si="7"/>
        <v>845</v>
      </c>
      <c r="R31" s="130">
        <f t="shared" si="8"/>
        <v>30</v>
      </c>
      <c r="S31" s="44">
        <f t="shared" si="9"/>
        <v>7</v>
      </c>
      <c r="T31" s="7"/>
      <c r="U31" s="7"/>
      <c r="V31" s="7"/>
      <c r="W31" s="7"/>
      <c r="X31" s="7"/>
      <c r="Y31" s="7"/>
      <c r="Z31" s="7"/>
      <c r="AA31" s="1"/>
      <c r="AB31" s="1"/>
      <c r="AC31" s="1"/>
      <c r="AD31" s="1"/>
      <c r="AE31" s="1"/>
    </row>
    <row r="32" spans="1:31" x14ac:dyDescent="0.2">
      <c r="A32" s="5"/>
      <c r="B32" s="142" t="s">
        <v>25</v>
      </c>
      <c r="C32" s="143">
        <v>39798</v>
      </c>
      <c r="D32" s="144" t="s">
        <v>21</v>
      </c>
      <c r="E32" s="45">
        <v>11.42</v>
      </c>
      <c r="F32" s="62">
        <f t="shared" si="0"/>
        <v>105</v>
      </c>
      <c r="G32" s="46">
        <f t="shared" si="1"/>
        <v>21</v>
      </c>
      <c r="H32" s="77">
        <v>229</v>
      </c>
      <c r="I32" s="62">
        <f t="shared" si="10"/>
        <v>11</v>
      </c>
      <c r="J32" s="46">
        <f t="shared" si="2"/>
        <v>21</v>
      </c>
      <c r="K32" s="45">
        <v>16.5</v>
      </c>
      <c r="L32" s="62">
        <f t="shared" si="3"/>
        <v>83</v>
      </c>
      <c r="M32" s="46">
        <f t="shared" si="4"/>
        <v>14</v>
      </c>
      <c r="N32" s="107">
        <v>1.9846064814814813E-3</v>
      </c>
      <c r="O32" s="62">
        <f t="shared" si="11"/>
        <v>28</v>
      </c>
      <c r="P32" s="46">
        <f t="shared" si="6"/>
        <v>22</v>
      </c>
      <c r="Q32" s="145">
        <f t="shared" si="7"/>
        <v>227</v>
      </c>
      <c r="R32" s="146">
        <f t="shared" si="8"/>
        <v>78</v>
      </c>
      <c r="S32" s="47">
        <f t="shared" si="9"/>
        <v>21</v>
      </c>
      <c r="T32" s="7"/>
      <c r="U32" s="7"/>
      <c r="V32" s="7"/>
      <c r="W32" s="7"/>
      <c r="X32" s="7"/>
      <c r="Y32" s="7"/>
      <c r="Z32" s="7"/>
      <c r="AA32" s="1"/>
      <c r="AB32" s="1"/>
      <c r="AC32" s="1"/>
      <c r="AD32" s="1"/>
      <c r="AE32" s="1"/>
    </row>
    <row r="33" spans="1:31" ht="13.5" thickBot="1" x14ac:dyDescent="0.25">
      <c r="A33" s="5"/>
      <c r="B33" s="147" t="s">
        <v>74</v>
      </c>
      <c r="C33" s="148">
        <v>39612</v>
      </c>
      <c r="D33" s="149" t="s">
        <v>21</v>
      </c>
      <c r="E33" s="52">
        <v>10.96</v>
      </c>
      <c r="F33" s="60">
        <f t="shared" si="0"/>
        <v>167</v>
      </c>
      <c r="G33" s="13">
        <f t="shared" si="1"/>
        <v>19</v>
      </c>
      <c r="H33" s="81">
        <v>250</v>
      </c>
      <c r="I33" s="60">
        <f t="shared" si="10"/>
        <v>33</v>
      </c>
      <c r="J33" s="13">
        <f t="shared" si="2"/>
        <v>18</v>
      </c>
      <c r="K33" s="52">
        <v>10.8</v>
      </c>
      <c r="L33" s="60">
        <f t="shared" si="3"/>
        <v>24</v>
      </c>
      <c r="M33" s="13">
        <f t="shared" si="4"/>
        <v>23</v>
      </c>
      <c r="N33" s="106">
        <v>1.6946759259259259E-3</v>
      </c>
      <c r="O33" s="60">
        <f t="shared" si="11"/>
        <v>194</v>
      </c>
      <c r="P33" s="13">
        <f t="shared" si="6"/>
        <v>14</v>
      </c>
      <c r="Q33" s="129">
        <f t="shared" si="7"/>
        <v>418</v>
      </c>
      <c r="R33" s="130">
        <f t="shared" si="8"/>
        <v>74</v>
      </c>
      <c r="S33" s="44">
        <f t="shared" si="9"/>
        <v>18</v>
      </c>
      <c r="T33" s="7"/>
      <c r="U33" s="7"/>
      <c r="V33" s="7"/>
      <c r="W33" s="7"/>
      <c r="X33" s="7"/>
      <c r="Y33" s="7"/>
      <c r="Z33" s="7"/>
      <c r="AA33" s="1"/>
      <c r="AB33" s="1"/>
      <c r="AC33" s="1"/>
      <c r="AD33" s="1"/>
      <c r="AE33" s="1"/>
    </row>
    <row r="34" spans="1:31" x14ac:dyDescent="0.2">
      <c r="A34" s="5"/>
      <c r="B34" s="156"/>
      <c r="C34" s="157"/>
      <c r="D34" s="158"/>
      <c r="E34" s="45"/>
      <c r="F34" s="62">
        <f t="shared" si="0"/>
        <v>0</v>
      </c>
      <c r="G34" s="46">
        <f t="shared" si="1"/>
        <v>0</v>
      </c>
      <c r="H34" s="77"/>
      <c r="I34" s="62">
        <f t="shared" si="10"/>
        <v>0</v>
      </c>
      <c r="J34" s="46">
        <f t="shared" si="2"/>
        <v>0</v>
      </c>
      <c r="K34" s="45"/>
      <c r="L34" s="62">
        <f t="shared" si="3"/>
        <v>0</v>
      </c>
      <c r="M34" s="46">
        <f t="shared" si="4"/>
        <v>0</v>
      </c>
      <c r="N34" s="107"/>
      <c r="O34" s="62">
        <f t="shared" si="11"/>
        <v>0</v>
      </c>
      <c r="P34" s="46">
        <f t="shared" si="6"/>
        <v>0</v>
      </c>
      <c r="Q34" s="145">
        <f t="shared" si="7"/>
        <v>0</v>
      </c>
      <c r="R34" s="146" t="str">
        <f t="shared" si="8"/>
        <v>nekompletní</v>
      </c>
      <c r="S34" s="47">
        <f t="shared" si="9"/>
        <v>0</v>
      </c>
      <c r="T34" s="7"/>
      <c r="U34" s="7"/>
      <c r="V34" s="7"/>
      <c r="W34" s="7"/>
      <c r="X34" s="7"/>
      <c r="Y34" s="7"/>
      <c r="Z34" s="7"/>
      <c r="AA34" s="1"/>
      <c r="AB34" s="1"/>
      <c r="AC34" s="1"/>
      <c r="AD34" s="1"/>
      <c r="AE34" s="1"/>
    </row>
    <row r="35" spans="1:31" ht="13.5" thickBot="1" x14ac:dyDescent="0.25">
      <c r="A35" s="5"/>
      <c r="B35" s="159"/>
      <c r="C35" s="160"/>
      <c r="D35" s="161"/>
      <c r="E35" s="42"/>
      <c r="F35" s="61">
        <f t="shared" si="0"/>
        <v>0</v>
      </c>
      <c r="G35" s="43">
        <f t="shared" si="1"/>
        <v>0</v>
      </c>
      <c r="H35" s="76"/>
      <c r="I35" s="61">
        <f t="shared" si="10"/>
        <v>0</v>
      </c>
      <c r="J35" s="43">
        <f t="shared" si="2"/>
        <v>0</v>
      </c>
      <c r="K35" s="42"/>
      <c r="L35" s="61">
        <f t="shared" si="3"/>
        <v>0</v>
      </c>
      <c r="M35" s="43">
        <f t="shared" si="4"/>
        <v>0</v>
      </c>
      <c r="N35" s="110"/>
      <c r="O35" s="61">
        <f t="shared" si="11"/>
        <v>0</v>
      </c>
      <c r="P35" s="43">
        <f t="shared" si="6"/>
        <v>0</v>
      </c>
      <c r="Q35" s="129">
        <f t="shared" si="7"/>
        <v>0</v>
      </c>
      <c r="R35" s="130" t="str">
        <f t="shared" si="8"/>
        <v>nekompletní</v>
      </c>
      <c r="S35" s="44">
        <f t="shared" si="9"/>
        <v>0</v>
      </c>
      <c r="T35" s="7"/>
      <c r="U35" s="7"/>
      <c r="V35" s="7"/>
      <c r="W35" s="7"/>
      <c r="X35" s="7"/>
      <c r="Y35" s="7"/>
      <c r="Z35" s="7"/>
      <c r="AA35" s="1"/>
      <c r="AB35" s="1"/>
      <c r="AC35" s="1"/>
      <c r="AD35" s="1"/>
      <c r="AE35" s="1"/>
    </row>
    <row r="36" spans="1:31" x14ac:dyDescent="0.2">
      <c r="A36" s="1"/>
      <c r="B36" s="23"/>
      <c r="C36" s="1"/>
      <c r="D36" s="23"/>
      <c r="E36" s="23"/>
      <c r="F36" s="23"/>
      <c r="G36" s="23"/>
      <c r="H36" s="1"/>
      <c r="I36" s="1"/>
      <c r="J36" s="1"/>
      <c r="K36" s="1"/>
      <c r="L36" s="1"/>
      <c r="M36" s="1"/>
      <c r="N36" s="9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"/>
      <c r="B37" s="23"/>
      <c r="C37" s="1"/>
      <c r="D37" s="23"/>
      <c r="E37" s="23"/>
      <c r="F37" s="23"/>
      <c r="G37" s="23"/>
      <c r="H37" s="1"/>
      <c r="I37" s="1"/>
      <c r="J37" s="1"/>
      <c r="K37" s="1"/>
      <c r="L37" s="1"/>
      <c r="M37" s="1"/>
      <c r="N37" s="9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"/>
      <c r="B38" s="23"/>
      <c r="C38" s="1"/>
      <c r="D38" s="23"/>
      <c r="E38" s="23"/>
      <c r="F38" s="23"/>
      <c r="G38" s="23"/>
      <c r="H38" s="1"/>
      <c r="I38" s="1"/>
      <c r="J38" s="1"/>
      <c r="K38" s="1"/>
      <c r="L38" s="1"/>
      <c r="M38" s="1"/>
      <c r="N38" s="9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"/>
      <c r="B39" s="23"/>
      <c r="C39" s="1"/>
      <c r="D39" s="23"/>
      <c r="E39" s="23"/>
      <c r="F39" s="23"/>
      <c r="G39" s="23"/>
      <c r="H39" s="1"/>
      <c r="I39" s="1"/>
      <c r="J39" s="1"/>
      <c r="K39" s="1"/>
      <c r="L39" s="1"/>
      <c r="M39" s="1"/>
      <c r="N39" s="9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"/>
      <c r="B40" s="23"/>
      <c r="C40" s="1"/>
      <c r="D40" s="23"/>
      <c r="E40" s="23"/>
      <c r="F40" s="23"/>
      <c r="G40" s="23"/>
      <c r="H40" s="1"/>
      <c r="I40" s="1"/>
      <c r="J40" s="1"/>
      <c r="K40" s="1"/>
      <c r="L40" s="1"/>
      <c r="M40" s="1"/>
      <c r="N40" s="9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"/>
      <c r="B41" s="23"/>
      <c r="C41" s="1"/>
      <c r="D41" s="23"/>
      <c r="E41" s="23"/>
      <c r="F41" s="23"/>
      <c r="G41" s="23"/>
      <c r="H41" s="1"/>
      <c r="I41" s="1"/>
      <c r="J41" s="1"/>
      <c r="K41" s="1"/>
      <c r="L41" s="1"/>
      <c r="M41" s="1"/>
      <c r="N41" s="9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"/>
      <c r="B42" s="23"/>
      <c r="C42" s="1"/>
      <c r="D42" s="23"/>
      <c r="E42" s="23"/>
      <c r="F42" s="23"/>
      <c r="G42" s="23"/>
      <c r="H42" s="1"/>
      <c r="I42" s="1"/>
      <c r="J42" s="1"/>
      <c r="K42" s="1"/>
      <c r="L42" s="1"/>
      <c r="M42" s="1"/>
      <c r="N42" s="9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">
      <c r="A43" s="1"/>
      <c r="B43" s="23"/>
      <c r="C43" s="1"/>
      <c r="D43" s="23"/>
      <c r="E43" s="23"/>
      <c r="F43" s="23"/>
      <c r="G43" s="23"/>
      <c r="H43" s="1"/>
      <c r="I43" s="1"/>
      <c r="J43" s="1"/>
      <c r="K43" s="1"/>
      <c r="L43" s="1"/>
      <c r="M43" s="1"/>
      <c r="N43" s="9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1"/>
      <c r="B44" s="23"/>
      <c r="C44" s="1"/>
      <c r="D44" s="23"/>
      <c r="E44" s="23"/>
      <c r="F44" s="23"/>
      <c r="G44" s="23"/>
      <c r="H44" s="1"/>
      <c r="I44" s="1"/>
      <c r="J44" s="1"/>
      <c r="K44" s="1"/>
      <c r="L44" s="1"/>
      <c r="M44" s="1"/>
      <c r="N44" s="9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">
      <c r="A45" s="1"/>
      <c r="B45" s="23"/>
      <c r="C45" s="1"/>
      <c r="D45" s="23"/>
      <c r="E45" s="23"/>
      <c r="F45" s="23"/>
      <c r="G45" s="23"/>
      <c r="H45" s="1"/>
      <c r="I45" s="1"/>
      <c r="J45" s="1"/>
      <c r="K45" s="1"/>
      <c r="L45" s="1"/>
      <c r="M45" s="1"/>
      <c r="N45" s="9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1"/>
      <c r="B46" s="23"/>
      <c r="C46" s="1"/>
      <c r="D46" s="23"/>
      <c r="E46" s="23"/>
      <c r="F46" s="23"/>
      <c r="G46" s="23"/>
      <c r="H46" s="1"/>
      <c r="I46" s="1"/>
      <c r="J46" s="1"/>
      <c r="K46" s="1"/>
      <c r="L46" s="1"/>
      <c r="M46" s="1"/>
      <c r="N46" s="9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1"/>
      <c r="B47" s="23"/>
      <c r="C47" s="1"/>
      <c r="D47" s="23"/>
      <c r="E47" s="23"/>
      <c r="F47" s="23"/>
      <c r="G47" s="23"/>
      <c r="H47" s="1"/>
      <c r="I47" s="1"/>
      <c r="J47" s="1"/>
      <c r="K47" s="1"/>
      <c r="L47" s="1"/>
      <c r="M47" s="1"/>
      <c r="N47" s="9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1"/>
      <c r="B48" s="23"/>
      <c r="C48" s="1"/>
      <c r="D48" s="23"/>
      <c r="E48" s="23"/>
      <c r="F48" s="23"/>
      <c r="G48" s="23"/>
      <c r="H48" s="1"/>
      <c r="I48" s="1"/>
      <c r="J48" s="1"/>
      <c r="K48" s="1"/>
      <c r="L48" s="1"/>
      <c r="M48" s="1"/>
      <c r="N48" s="9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"/>
      <c r="B49" s="23"/>
      <c r="C49" s="1"/>
      <c r="D49" s="23"/>
      <c r="E49" s="23"/>
      <c r="F49" s="23"/>
      <c r="G49" s="23"/>
      <c r="H49" s="1"/>
      <c r="I49" s="1"/>
      <c r="J49" s="1"/>
      <c r="K49" s="1"/>
      <c r="L49" s="1"/>
      <c r="M49" s="1"/>
      <c r="N49" s="9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"/>
      <c r="B50" s="23"/>
      <c r="C50" s="1"/>
      <c r="D50" s="23"/>
      <c r="E50" s="23"/>
      <c r="F50" s="23"/>
      <c r="G50" s="23"/>
      <c r="H50" s="1"/>
      <c r="I50" s="1"/>
      <c r="J50" s="1"/>
      <c r="K50" s="1"/>
      <c r="L50" s="1"/>
      <c r="M50" s="1"/>
      <c r="N50" s="9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"/>
      <c r="B51" s="23"/>
      <c r="C51" s="1"/>
      <c r="D51" s="23"/>
      <c r="E51" s="23"/>
      <c r="F51" s="23"/>
      <c r="G51" s="23"/>
      <c r="H51" s="1"/>
      <c r="I51" s="1"/>
      <c r="J51" s="1"/>
      <c r="K51" s="1"/>
      <c r="L51" s="1"/>
      <c r="M51" s="1"/>
      <c r="N51" s="9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"/>
      <c r="B52" s="23"/>
      <c r="C52" s="1"/>
      <c r="D52" s="23"/>
      <c r="E52" s="23"/>
      <c r="F52" s="23"/>
      <c r="G52" s="23"/>
      <c r="H52" s="1"/>
      <c r="I52" s="1"/>
      <c r="J52" s="1"/>
      <c r="K52" s="1"/>
      <c r="L52" s="1"/>
      <c r="M52" s="1"/>
      <c r="N52" s="9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1"/>
      <c r="B53" s="23"/>
      <c r="C53" s="1"/>
      <c r="D53" s="23"/>
      <c r="E53" s="23"/>
      <c r="F53" s="23"/>
      <c r="G53" s="23"/>
      <c r="H53" s="1"/>
      <c r="I53" s="1"/>
      <c r="J53" s="1"/>
      <c r="K53" s="1"/>
      <c r="L53" s="1"/>
      <c r="M53" s="1"/>
      <c r="N53" s="9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1"/>
      <c r="B54" s="23"/>
      <c r="C54" s="1"/>
      <c r="D54" s="23"/>
      <c r="E54" s="23"/>
      <c r="F54" s="23"/>
      <c r="G54" s="23"/>
      <c r="H54" s="1"/>
      <c r="I54" s="1"/>
      <c r="J54" s="1"/>
      <c r="K54" s="1"/>
      <c r="L54" s="1"/>
      <c r="M54" s="1"/>
      <c r="N54" s="9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1"/>
      <c r="B55" s="23"/>
      <c r="C55" s="1"/>
      <c r="D55" s="23"/>
      <c r="E55" s="23"/>
      <c r="F55" s="23"/>
      <c r="G55" s="23"/>
      <c r="H55" s="1"/>
      <c r="I55" s="1"/>
      <c r="J55" s="1"/>
      <c r="K55" s="1"/>
      <c r="L55" s="1"/>
      <c r="M55" s="1"/>
      <c r="N55" s="9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1"/>
      <c r="B56" s="23"/>
      <c r="C56" s="1"/>
      <c r="D56" s="23"/>
      <c r="E56" s="23"/>
      <c r="F56" s="23"/>
      <c r="G56" s="23"/>
      <c r="H56" s="1"/>
      <c r="I56" s="1"/>
      <c r="J56" s="1"/>
      <c r="K56" s="1"/>
      <c r="L56" s="1"/>
      <c r="M56" s="1"/>
      <c r="N56" s="9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1"/>
      <c r="B57" s="23"/>
      <c r="C57" s="1"/>
      <c r="D57" s="23"/>
      <c r="E57" s="23"/>
      <c r="F57" s="23"/>
      <c r="G57" s="23"/>
      <c r="H57" s="1"/>
      <c r="I57" s="1"/>
      <c r="J57" s="1"/>
      <c r="K57" s="1"/>
      <c r="L57" s="1"/>
      <c r="M57" s="1"/>
      <c r="N57" s="9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"/>
      <c r="B58" s="23"/>
      <c r="C58" s="1"/>
      <c r="D58" s="23"/>
      <c r="E58" s="23"/>
      <c r="F58" s="23"/>
      <c r="G58" s="23"/>
      <c r="H58" s="1"/>
      <c r="I58" s="1"/>
      <c r="J58" s="1"/>
      <c r="K58" s="1"/>
      <c r="L58" s="1"/>
      <c r="M58" s="1"/>
      <c r="N58" s="9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">
      <c r="A59" s="1"/>
      <c r="B59" s="23"/>
      <c r="C59" s="1"/>
      <c r="D59" s="23"/>
      <c r="E59" s="23"/>
      <c r="F59" s="23"/>
      <c r="G59" s="23"/>
      <c r="H59" s="1"/>
      <c r="I59" s="1"/>
      <c r="J59" s="1"/>
      <c r="K59" s="1"/>
      <c r="L59" s="1"/>
      <c r="M59" s="1"/>
      <c r="N59" s="9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">
      <c r="A60" s="1"/>
      <c r="B60" s="23"/>
      <c r="C60" s="1"/>
      <c r="D60" s="23"/>
      <c r="E60" s="23"/>
      <c r="F60" s="23"/>
      <c r="G60" s="23"/>
      <c r="H60" s="1"/>
      <c r="I60" s="1"/>
      <c r="J60" s="1"/>
      <c r="K60" s="1"/>
      <c r="L60" s="1"/>
      <c r="M60" s="1"/>
      <c r="N60" s="9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">
      <c r="A61" s="1"/>
      <c r="B61" s="23"/>
      <c r="C61" s="1"/>
      <c r="D61" s="23"/>
      <c r="E61" s="23"/>
      <c r="F61" s="23"/>
      <c r="G61" s="23"/>
      <c r="H61" s="1"/>
      <c r="I61" s="1"/>
      <c r="J61" s="1"/>
      <c r="K61" s="1"/>
      <c r="L61" s="1"/>
      <c r="M61" s="1"/>
      <c r="N61" s="9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">
      <c r="A62" s="1"/>
      <c r="B62" s="23"/>
      <c r="C62" s="1"/>
      <c r="D62" s="23"/>
      <c r="E62" s="23"/>
      <c r="F62" s="23"/>
      <c r="G62" s="23"/>
      <c r="H62" s="1"/>
      <c r="I62" s="1"/>
      <c r="J62" s="1"/>
      <c r="K62" s="1"/>
      <c r="L62" s="1"/>
      <c r="M62" s="1"/>
      <c r="N62" s="9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">
      <c r="A63" s="1"/>
      <c r="B63" s="23"/>
      <c r="C63" s="1"/>
      <c r="D63" s="23"/>
      <c r="E63" s="23"/>
      <c r="F63" s="23"/>
      <c r="G63" s="23"/>
      <c r="H63" s="1"/>
      <c r="I63" s="1"/>
      <c r="J63" s="1"/>
      <c r="K63" s="1"/>
      <c r="L63" s="1"/>
      <c r="M63" s="1"/>
      <c r="N63" s="9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">
      <c r="A64" s="1"/>
      <c r="B64" s="23"/>
      <c r="C64" s="1"/>
      <c r="D64" s="23"/>
      <c r="E64" s="23"/>
      <c r="F64" s="23"/>
      <c r="G64" s="23"/>
      <c r="H64" s="1"/>
      <c r="I64" s="1"/>
      <c r="J64" s="1"/>
      <c r="K64" s="1"/>
      <c r="L64" s="1"/>
      <c r="M64" s="1"/>
      <c r="N64" s="9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">
      <c r="A65" s="1"/>
      <c r="B65" s="23"/>
      <c r="C65" s="1"/>
      <c r="D65" s="23"/>
      <c r="E65" s="23"/>
      <c r="F65" s="23"/>
      <c r="G65" s="23"/>
      <c r="H65" s="1"/>
      <c r="I65" s="1"/>
      <c r="J65" s="1"/>
      <c r="K65" s="1"/>
      <c r="L65" s="1"/>
      <c r="M65" s="1"/>
      <c r="N65" s="9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">
      <c r="A66" s="1"/>
      <c r="B66" s="23"/>
      <c r="C66" s="1"/>
      <c r="D66" s="23"/>
      <c r="E66" s="23"/>
      <c r="F66" s="23"/>
      <c r="G66" s="23"/>
      <c r="H66" s="1"/>
      <c r="I66" s="1"/>
      <c r="J66" s="1"/>
      <c r="K66" s="1"/>
      <c r="L66" s="1"/>
      <c r="M66" s="1"/>
      <c r="N66" s="9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">
      <c r="A67" s="1"/>
      <c r="B67" s="23"/>
      <c r="C67" s="1"/>
      <c r="D67" s="23"/>
      <c r="E67" s="23"/>
      <c r="F67" s="23"/>
      <c r="G67" s="23"/>
      <c r="H67" s="1"/>
      <c r="I67" s="1"/>
      <c r="J67" s="1"/>
      <c r="K67" s="1"/>
      <c r="L67" s="1"/>
      <c r="M67" s="1"/>
      <c r="N67" s="9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">
      <c r="A68" s="1"/>
      <c r="B68" s="23"/>
      <c r="C68" s="1"/>
      <c r="D68" s="23"/>
      <c r="E68" s="23"/>
      <c r="F68" s="23"/>
      <c r="G68" s="23"/>
      <c r="H68" s="1"/>
      <c r="I68" s="1"/>
      <c r="J68" s="1"/>
      <c r="K68" s="1"/>
      <c r="L68" s="1"/>
      <c r="M68" s="1"/>
      <c r="N68" s="9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">
      <c r="A69" s="1"/>
      <c r="B69" s="23"/>
      <c r="C69" s="1"/>
      <c r="D69" s="23"/>
      <c r="E69" s="23"/>
      <c r="F69" s="23"/>
      <c r="G69" s="23"/>
      <c r="H69" s="1"/>
      <c r="I69" s="1"/>
      <c r="J69" s="1"/>
      <c r="K69" s="1"/>
      <c r="L69" s="1"/>
      <c r="M69" s="1"/>
      <c r="N69" s="9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">
      <c r="A70" s="1"/>
      <c r="B70" s="23"/>
      <c r="C70" s="1"/>
      <c r="D70" s="23"/>
      <c r="E70" s="23"/>
      <c r="F70" s="23"/>
      <c r="G70" s="23"/>
      <c r="H70" s="1"/>
      <c r="I70" s="1"/>
      <c r="J70" s="1"/>
      <c r="K70" s="1"/>
      <c r="L70" s="1"/>
      <c r="M70" s="1"/>
      <c r="N70" s="9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">
      <c r="A71" s="1"/>
      <c r="B71" s="23"/>
      <c r="C71" s="1"/>
      <c r="D71" s="23"/>
      <c r="E71" s="23"/>
      <c r="F71" s="23"/>
      <c r="G71" s="23"/>
      <c r="H71" s="1"/>
      <c r="I71" s="1"/>
      <c r="J71" s="1"/>
      <c r="K71" s="1"/>
      <c r="L71" s="1"/>
      <c r="M71" s="1"/>
      <c r="N71" s="9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">
      <c r="A72" s="1"/>
      <c r="B72" s="23"/>
      <c r="C72" s="1"/>
      <c r="D72" s="23"/>
      <c r="E72" s="23"/>
      <c r="F72" s="23"/>
      <c r="G72" s="23"/>
      <c r="H72" s="1"/>
      <c r="I72" s="1"/>
      <c r="J72" s="1"/>
      <c r="K72" s="1"/>
      <c r="L72" s="1"/>
      <c r="M72" s="1"/>
      <c r="N72" s="9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</sheetData>
  <sheetProtection formatCells="0" formatColumns="0" formatRows="0" insertColumns="0" insertRows="0"/>
  <sortState ref="B8:S35">
    <sortCondition ref="D8:D35"/>
  </sortState>
  <mergeCells count="9">
    <mergeCell ref="E5:G5"/>
    <mergeCell ref="E6:G6"/>
    <mergeCell ref="H1:S3"/>
    <mergeCell ref="H6:J6"/>
    <mergeCell ref="K6:M6"/>
    <mergeCell ref="H5:J5"/>
    <mergeCell ref="K5:M5"/>
    <mergeCell ref="N5:P5"/>
    <mergeCell ref="N6:P6"/>
  </mergeCells>
  <phoneticPr fontId="0" type="noConversion"/>
  <conditionalFormatting sqref="U8:U16 U18:U35">
    <cfRule type="cellIs" dxfId="232" priority="369" stopIfTrue="1" operator="equal">
      <formula>1</formula>
    </cfRule>
    <cfRule type="cellIs" dxfId="231" priority="370" stopIfTrue="1" operator="equal">
      <formula>2</formula>
    </cfRule>
    <cfRule type="cellIs" dxfId="230" priority="371" stopIfTrue="1" operator="equal">
      <formula>3</formula>
    </cfRule>
  </conditionalFormatting>
  <conditionalFormatting sqref="J8:J35 Q8:Q35 G8:G35 M8:M35">
    <cfRule type="cellIs" dxfId="229" priority="376" stopIfTrue="1" operator="equal">
      <formula>3</formula>
    </cfRule>
    <cfRule type="cellIs" dxfId="228" priority="377" stopIfTrue="1" operator="equal">
      <formula>1</formula>
    </cfRule>
    <cfRule type="cellIs" dxfId="227" priority="378" stopIfTrue="1" operator="equal">
      <formula>2</formula>
    </cfRule>
  </conditionalFormatting>
  <conditionalFormatting sqref="J8:J35 Q8:Q35 G8:G35 M8:M35">
    <cfRule type="cellIs" dxfId="226" priority="363" operator="equal">
      <formula>6</formula>
    </cfRule>
    <cfRule type="cellIs" dxfId="225" priority="364" operator="equal">
      <formula>4</formula>
    </cfRule>
    <cfRule type="cellIs" dxfId="224" priority="365" operator="equal">
      <formula>5</formula>
    </cfRule>
  </conditionalFormatting>
  <conditionalFormatting sqref="J8:J35 Q8:Q35 G8:G35 M8:M35">
    <cfRule type="cellIs" dxfId="223" priority="349" stopIfTrue="1" operator="equal">
      <formula>3</formula>
    </cfRule>
    <cfRule type="cellIs" dxfId="222" priority="350" stopIfTrue="1" operator="equal">
      <formula>2</formula>
    </cfRule>
  </conditionalFormatting>
  <conditionalFormatting sqref="P8:P35">
    <cfRule type="cellIs" dxfId="221" priority="193" stopIfTrue="1" operator="equal">
      <formula>3</formula>
    </cfRule>
    <cfRule type="cellIs" dxfId="220" priority="194" stopIfTrue="1" operator="equal">
      <formula>1</formula>
    </cfRule>
    <cfRule type="cellIs" dxfId="219" priority="195" stopIfTrue="1" operator="equal">
      <formula>2</formula>
    </cfRule>
  </conditionalFormatting>
  <conditionalFormatting sqref="P8:P35">
    <cfRule type="cellIs" dxfId="218" priority="190" operator="equal">
      <formula>6</formula>
    </cfRule>
    <cfRule type="cellIs" dxfId="217" priority="191" operator="equal">
      <formula>4</formula>
    </cfRule>
    <cfRule type="cellIs" dxfId="216" priority="192" operator="equal">
      <formula>5</formula>
    </cfRule>
  </conditionalFormatting>
  <conditionalFormatting sqref="P8:P35">
    <cfRule type="cellIs" dxfId="215" priority="188" stopIfTrue="1" operator="equal">
      <formula>3</formula>
    </cfRule>
    <cfRule type="cellIs" dxfId="214" priority="189" stopIfTrue="1" operator="equal">
      <formula>2</formula>
    </cfRule>
  </conditionalFormatting>
  <conditionalFormatting sqref="P8:P35">
    <cfRule type="cellIs" dxfId="213" priority="158" stopIfTrue="1" operator="equal">
      <formula>3</formula>
    </cfRule>
    <cfRule type="cellIs" dxfId="212" priority="159" stopIfTrue="1" operator="equal">
      <formula>1</formula>
    </cfRule>
    <cfRule type="cellIs" dxfId="211" priority="160" stopIfTrue="1" operator="equal">
      <formula>2</formula>
    </cfRule>
  </conditionalFormatting>
  <conditionalFormatting sqref="P8:P35">
    <cfRule type="cellIs" dxfId="210" priority="155" operator="equal">
      <formula>6</formula>
    </cfRule>
    <cfRule type="cellIs" dxfId="209" priority="156" operator="equal">
      <formula>4</formula>
    </cfRule>
    <cfRule type="cellIs" dxfId="208" priority="157" operator="equal">
      <formula>5</formula>
    </cfRule>
  </conditionalFormatting>
  <conditionalFormatting sqref="P8:P35">
    <cfRule type="cellIs" dxfId="207" priority="153" stopIfTrue="1" operator="equal">
      <formula>3</formula>
    </cfRule>
    <cfRule type="cellIs" dxfId="206" priority="154" stopIfTrue="1" operator="equal">
      <formula>2</formula>
    </cfRule>
  </conditionalFormatting>
  <conditionalFormatting sqref="S8:S35">
    <cfRule type="cellIs" dxfId="205" priority="120" stopIfTrue="1" operator="equal">
      <formula>1</formula>
    </cfRule>
    <cfRule type="cellIs" dxfId="204" priority="121" stopIfTrue="1" operator="equal">
      <formula>2</formula>
    </cfRule>
    <cfRule type="cellIs" dxfId="203" priority="122" stopIfTrue="1" operator="equal">
      <formula>3</formula>
    </cfRule>
  </conditionalFormatting>
  <conditionalFormatting sqref="S8:S31">
    <cfRule type="cellIs" dxfId="202" priority="119" operator="equal">
      <formula>4</formula>
    </cfRule>
  </conditionalFormatting>
  <conditionalFormatting sqref="S8:S35">
    <cfRule type="cellIs" dxfId="201" priority="116" operator="equal">
      <formula>6</formula>
    </cfRule>
    <cfRule type="cellIs" dxfId="200" priority="117" operator="equal">
      <formula>4</formula>
    </cfRule>
    <cfRule type="cellIs" dxfId="199" priority="118" operator="equal">
      <formula>5</formula>
    </cfRule>
  </conditionalFormatting>
  <conditionalFormatting sqref="U17">
    <cfRule type="cellIs" dxfId="198" priority="1" stopIfTrue="1" operator="equal">
      <formula>1</formula>
    </cfRule>
    <cfRule type="cellIs" dxfId="197" priority="2" stopIfTrue="1" operator="equal">
      <formula>2</formula>
    </cfRule>
    <cfRule type="cellIs" dxfId="196" priority="3" stopIfTrue="1" operator="equal">
      <formula>3</formula>
    </cfRule>
  </conditionalFormatting>
  <pageMargins left="0.15748031496062992" right="0.11811023622047245" top="0.23622047244094491" bottom="0.39370078740157483" header="0.51181102362204722" footer="0.35433070866141736"/>
  <pageSetup paperSize="9" scale="73" orientation="landscape" horizontalDpi="360" verticalDpi="360" r:id="rId1"/>
  <headerFooter alignWithMargins="0"/>
  <colBreaks count="1" manualBreakCount="1">
    <brk id="20" max="3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CC00"/>
    <pageSetUpPr fitToPage="1"/>
  </sheetPr>
  <dimension ref="A1:AE78"/>
  <sheetViews>
    <sheetView zoomScale="85" zoomScaleNormal="85" workbookViewId="0">
      <pane ySplit="7" topLeftCell="A14" activePane="bottomLeft" state="frozen"/>
      <selection pane="bottomLeft" activeCell="B1" sqref="B1"/>
    </sheetView>
  </sheetViews>
  <sheetFormatPr defaultRowHeight="12.75" x14ac:dyDescent="0.2"/>
  <cols>
    <col min="1" max="1" width="2.42578125" style="4" customWidth="1"/>
    <col min="2" max="2" width="20.5703125" style="24" customWidth="1"/>
    <col min="3" max="3" width="11.7109375" style="4" customWidth="1"/>
    <col min="4" max="4" width="24.85546875" style="24" bestFit="1" customWidth="1"/>
    <col min="5" max="7" width="8.7109375" style="24" customWidth="1"/>
    <col min="8" max="17" width="8.7109375" style="4" customWidth="1"/>
    <col min="18" max="18" width="11.7109375" style="4" customWidth="1"/>
    <col min="19" max="19" width="12.7109375" style="4" customWidth="1"/>
    <col min="20" max="20" width="4.28515625" style="4" customWidth="1"/>
    <col min="21" max="21" width="12.28515625" style="4" customWidth="1"/>
    <col min="22" max="16384" width="9.140625" style="4"/>
  </cols>
  <sheetData>
    <row r="1" spans="1:31" ht="23.25" customHeight="1" x14ac:dyDescent="0.25">
      <c r="A1" s="1"/>
      <c r="B1" s="2" t="s">
        <v>132</v>
      </c>
      <c r="C1" s="18"/>
      <c r="D1" s="3"/>
      <c r="E1" s="3"/>
      <c r="F1" s="3"/>
      <c r="G1" s="3"/>
      <c r="H1" s="195"/>
      <c r="I1" s="196"/>
      <c r="J1" s="197"/>
      <c r="K1" s="197"/>
      <c r="L1" s="197"/>
      <c r="M1" s="197"/>
      <c r="N1" s="197"/>
      <c r="O1" s="197"/>
      <c r="P1" s="197"/>
      <c r="Q1" s="197"/>
      <c r="R1" s="197"/>
      <c r="S1" s="19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5">
      <c r="A2" s="1"/>
      <c r="B2" s="2" t="s">
        <v>19</v>
      </c>
      <c r="C2" s="18"/>
      <c r="D2" s="3"/>
      <c r="E2" s="3"/>
      <c r="F2" s="3"/>
      <c r="G2" s="3"/>
      <c r="H2" s="199"/>
      <c r="I2" s="200"/>
      <c r="J2" s="201"/>
      <c r="K2" s="201"/>
      <c r="L2" s="201"/>
      <c r="M2" s="201"/>
      <c r="N2" s="201"/>
      <c r="O2" s="201"/>
      <c r="P2" s="201"/>
      <c r="Q2" s="201"/>
      <c r="R2" s="201"/>
      <c r="S2" s="20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" customHeight="1" x14ac:dyDescent="0.25">
      <c r="A3" s="1"/>
      <c r="B3" s="36" t="s">
        <v>100</v>
      </c>
      <c r="C3" s="18"/>
      <c r="D3" s="3"/>
      <c r="E3" s="3"/>
      <c r="F3" s="3"/>
      <c r="G3" s="3"/>
      <c r="H3" s="203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5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3.5" thickBot="1" x14ac:dyDescent="0.25">
      <c r="A4" s="1"/>
      <c r="B4" s="3"/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5"/>
      <c r="B5" s="25" t="s">
        <v>0</v>
      </c>
      <c r="C5" s="19" t="s">
        <v>1</v>
      </c>
      <c r="D5" s="170" t="s">
        <v>11</v>
      </c>
      <c r="E5" s="190" t="s">
        <v>16</v>
      </c>
      <c r="F5" s="190"/>
      <c r="G5" s="191"/>
      <c r="H5" s="206" t="s">
        <v>12</v>
      </c>
      <c r="I5" s="207"/>
      <c r="J5" s="208"/>
      <c r="K5" s="206" t="s">
        <v>9</v>
      </c>
      <c r="L5" s="207"/>
      <c r="M5" s="208"/>
      <c r="N5" s="209" t="s">
        <v>15</v>
      </c>
      <c r="O5" s="190"/>
      <c r="P5" s="208"/>
      <c r="Q5" s="6" t="s">
        <v>4</v>
      </c>
      <c r="R5" s="6" t="s">
        <v>4</v>
      </c>
      <c r="S5" s="37" t="s">
        <v>5</v>
      </c>
      <c r="T5" s="7"/>
      <c r="U5" s="7"/>
      <c r="V5" s="7"/>
      <c r="W5" s="7"/>
      <c r="X5" s="7"/>
      <c r="Y5" s="7"/>
      <c r="Z5" s="7"/>
      <c r="AA5" s="1"/>
      <c r="AB5" s="1"/>
      <c r="AC5" s="1"/>
      <c r="AD5" s="1"/>
      <c r="AE5" s="1"/>
    </row>
    <row r="6" spans="1:31" x14ac:dyDescent="0.2">
      <c r="A6" s="5"/>
      <c r="B6" s="26"/>
      <c r="C6" s="14"/>
      <c r="D6" s="171"/>
      <c r="E6" s="193" t="s">
        <v>8</v>
      </c>
      <c r="F6" s="193"/>
      <c r="G6" s="194"/>
      <c r="H6" s="192" t="s">
        <v>20</v>
      </c>
      <c r="I6" s="193"/>
      <c r="J6" s="194"/>
      <c r="K6" s="192" t="s">
        <v>7</v>
      </c>
      <c r="L6" s="193"/>
      <c r="M6" s="194"/>
      <c r="N6" s="192"/>
      <c r="O6" s="193"/>
      <c r="P6" s="194"/>
      <c r="Q6" s="66" t="s">
        <v>18</v>
      </c>
      <c r="R6" s="15" t="s">
        <v>3</v>
      </c>
      <c r="S6" s="38" t="s">
        <v>6</v>
      </c>
      <c r="T6" s="7"/>
      <c r="U6" s="7"/>
      <c r="V6" s="7"/>
      <c r="W6" s="7"/>
      <c r="X6" s="7"/>
      <c r="Y6" s="7"/>
      <c r="Z6" s="7"/>
      <c r="AA6" s="1"/>
      <c r="AB6" s="1"/>
      <c r="AC6" s="1"/>
      <c r="AD6" s="1"/>
      <c r="AE6" s="1"/>
    </row>
    <row r="7" spans="1:31" ht="13.5" thickBot="1" x14ac:dyDescent="0.25">
      <c r="A7" s="5"/>
      <c r="B7" s="27"/>
      <c r="C7" s="8"/>
      <c r="D7" s="172"/>
      <c r="E7" s="9" t="s">
        <v>2</v>
      </c>
      <c r="F7" s="82" t="s">
        <v>17</v>
      </c>
      <c r="G7" s="10" t="s">
        <v>3</v>
      </c>
      <c r="H7" s="9" t="s">
        <v>2</v>
      </c>
      <c r="I7" s="82" t="s">
        <v>17</v>
      </c>
      <c r="J7" s="10" t="s">
        <v>3</v>
      </c>
      <c r="K7" s="9" t="s">
        <v>2</v>
      </c>
      <c r="L7" s="82" t="s">
        <v>17</v>
      </c>
      <c r="M7" s="10" t="s">
        <v>3</v>
      </c>
      <c r="N7" s="35" t="s">
        <v>2</v>
      </c>
      <c r="O7" s="82" t="s">
        <v>17</v>
      </c>
      <c r="P7" s="10" t="s">
        <v>3</v>
      </c>
      <c r="Q7" s="118"/>
      <c r="R7" s="115" t="s">
        <v>10</v>
      </c>
      <c r="S7" s="34" t="s">
        <v>10</v>
      </c>
      <c r="T7" s="7"/>
      <c r="U7" s="7"/>
      <c r="V7" s="7"/>
      <c r="W7" s="7"/>
      <c r="X7" s="7"/>
      <c r="Y7" s="7"/>
      <c r="Z7" s="7"/>
      <c r="AA7" s="1"/>
      <c r="AB7" s="1"/>
      <c r="AC7" s="1"/>
      <c r="AD7" s="1"/>
      <c r="AE7" s="1"/>
    </row>
    <row r="8" spans="1:31" ht="13.5" thickTop="1" x14ac:dyDescent="0.2">
      <c r="A8" s="5"/>
      <c r="B8" s="151" t="s">
        <v>79</v>
      </c>
      <c r="C8" s="136">
        <v>39590</v>
      </c>
      <c r="D8" s="168" t="s">
        <v>87</v>
      </c>
      <c r="E8" s="32">
        <v>10.37</v>
      </c>
      <c r="F8" s="64">
        <f t="shared" ref="F8:F17" si="0">IF(E8&lt;&gt;0,INT(58.015*(11.5-E8)^1.81),0)</f>
        <v>72</v>
      </c>
      <c r="G8" s="33">
        <f t="shared" ref="G8:G34" si="1">IF(+F8,+RANK(F8,F$8:F$34,0),0)</f>
        <v>16</v>
      </c>
      <c r="H8" s="71">
        <v>333</v>
      </c>
      <c r="I8" s="64">
        <f t="shared" ref="I8:I14" si="2">IF(H8&lt;&gt;0,INT(0.14354*(H8-220)^1.4),0)</f>
        <v>107</v>
      </c>
      <c r="J8" s="33">
        <f t="shared" ref="J8:J34" si="3">IF(+I8,+RANK(I8,I$8:I$34,0),0)</f>
        <v>9</v>
      </c>
      <c r="K8" s="67">
        <v>18.100000000000001</v>
      </c>
      <c r="L8" s="64">
        <f t="shared" ref="L8:L14" si="4">IF(K8&lt;&gt;0,INT(5.33*(K8-10)^1.1),0)</f>
        <v>53</v>
      </c>
      <c r="M8" s="33">
        <f t="shared" ref="M8:M34" si="5">IF(+L8,+RANK(L8,L$8:L$34,0),0)</f>
        <v>19</v>
      </c>
      <c r="N8" s="112">
        <v>1.6201388888888891E-3</v>
      </c>
      <c r="O8" s="64">
        <f t="shared" ref="O8:O14" si="6">IF(N8&lt;&gt;0,INT(0.19889*(185-((MINUTE(N8)*60)+SECOND(N8)))^1.88),0)</f>
        <v>255</v>
      </c>
      <c r="P8" s="33">
        <f t="shared" ref="P8:P34" si="7">IF(+O8,+RANK(O8,O$8:O$34,0),0)</f>
        <v>12</v>
      </c>
      <c r="Q8" s="116">
        <f t="shared" ref="Q8:Q14" si="8">F8+I8+L8+O8</f>
        <v>487</v>
      </c>
      <c r="R8" s="117">
        <f t="shared" ref="R8:R14" si="9">+IF(+AND(+G8&gt;0,+J8&gt;0,+M8&gt;0,+P8&gt;0),+G8+J8+M8+P8,"nekompletní")</f>
        <v>56</v>
      </c>
      <c r="S8" s="39">
        <f t="shared" ref="S8:S34" si="10">IF(+Q8,+RANK(Q8,Q$8:Q$34,0),0)</f>
        <v>15</v>
      </c>
      <c r="T8" s="7"/>
      <c r="U8" s="7"/>
      <c r="V8" s="7"/>
      <c r="W8" s="7"/>
      <c r="X8" s="7"/>
      <c r="Y8" s="7"/>
      <c r="Z8" s="7"/>
      <c r="AA8" s="1"/>
      <c r="AB8" s="1"/>
      <c r="AC8" s="1"/>
      <c r="AD8" s="1"/>
      <c r="AE8" s="1"/>
    </row>
    <row r="9" spans="1:31" x14ac:dyDescent="0.2">
      <c r="A9" s="5"/>
      <c r="B9" s="151" t="s">
        <v>78</v>
      </c>
      <c r="C9" s="136">
        <v>39603</v>
      </c>
      <c r="D9" s="168" t="s">
        <v>87</v>
      </c>
      <c r="E9" s="31">
        <v>10.06</v>
      </c>
      <c r="F9" s="59">
        <f t="shared" si="0"/>
        <v>112</v>
      </c>
      <c r="G9" s="30">
        <f t="shared" si="1"/>
        <v>8</v>
      </c>
      <c r="H9" s="72">
        <v>339</v>
      </c>
      <c r="I9" s="59">
        <f t="shared" si="2"/>
        <v>115</v>
      </c>
      <c r="J9" s="30">
        <f t="shared" si="3"/>
        <v>7</v>
      </c>
      <c r="K9" s="68">
        <v>29</v>
      </c>
      <c r="L9" s="59">
        <f t="shared" si="4"/>
        <v>135</v>
      </c>
      <c r="M9" s="30">
        <f t="shared" si="5"/>
        <v>3</v>
      </c>
      <c r="N9" s="103">
        <v>1.5520833333333333E-3</v>
      </c>
      <c r="O9" s="59">
        <f t="shared" si="6"/>
        <v>322</v>
      </c>
      <c r="P9" s="30">
        <f t="shared" si="7"/>
        <v>7</v>
      </c>
      <c r="Q9" s="116">
        <f t="shared" si="8"/>
        <v>684</v>
      </c>
      <c r="R9" s="117">
        <f t="shared" si="9"/>
        <v>25</v>
      </c>
      <c r="S9" s="40">
        <f t="shared" si="10"/>
        <v>5</v>
      </c>
      <c r="T9" s="7"/>
      <c r="U9" s="7"/>
      <c r="V9" s="7"/>
      <c r="W9" s="7"/>
      <c r="X9" s="7"/>
      <c r="Y9" s="7"/>
      <c r="Z9" s="7"/>
      <c r="AA9" s="1"/>
      <c r="AB9" s="1"/>
      <c r="AC9" s="1"/>
      <c r="AD9" s="1"/>
      <c r="AE9" s="1"/>
    </row>
    <row r="10" spans="1:31" x14ac:dyDescent="0.2">
      <c r="A10" s="5"/>
      <c r="B10" s="151" t="s">
        <v>81</v>
      </c>
      <c r="C10" s="136">
        <v>39638</v>
      </c>
      <c r="D10" s="168" t="s">
        <v>87</v>
      </c>
      <c r="E10" s="29">
        <v>10.55</v>
      </c>
      <c r="F10" s="59">
        <f t="shared" si="0"/>
        <v>52</v>
      </c>
      <c r="G10" s="12">
        <f t="shared" si="1"/>
        <v>20</v>
      </c>
      <c r="H10" s="98">
        <v>349</v>
      </c>
      <c r="I10" s="58">
        <f t="shared" si="2"/>
        <v>129</v>
      </c>
      <c r="J10" s="12">
        <f t="shared" si="3"/>
        <v>5</v>
      </c>
      <c r="K10" s="97">
        <v>21.2</v>
      </c>
      <c r="L10" s="58">
        <f t="shared" si="4"/>
        <v>76</v>
      </c>
      <c r="M10" s="12">
        <f t="shared" si="5"/>
        <v>14</v>
      </c>
      <c r="N10" s="100">
        <v>1.6747685185185184E-3</v>
      </c>
      <c r="O10" s="58">
        <f t="shared" si="6"/>
        <v>204</v>
      </c>
      <c r="P10" s="12">
        <f t="shared" si="7"/>
        <v>19</v>
      </c>
      <c r="Q10" s="116">
        <f t="shared" si="8"/>
        <v>461</v>
      </c>
      <c r="R10" s="117">
        <f t="shared" si="9"/>
        <v>58</v>
      </c>
      <c r="S10" s="40">
        <f t="shared" si="10"/>
        <v>16</v>
      </c>
      <c r="T10" s="7"/>
      <c r="U10" s="7"/>
      <c r="V10" s="7"/>
      <c r="W10" s="7"/>
      <c r="X10" s="7"/>
      <c r="Y10" s="7"/>
      <c r="Z10" s="7"/>
      <c r="AA10" s="1"/>
      <c r="AB10" s="1"/>
      <c r="AC10" s="1"/>
      <c r="AD10" s="1"/>
      <c r="AE10" s="1"/>
    </row>
    <row r="11" spans="1:31" ht="13.5" thickBot="1" x14ac:dyDescent="0.25">
      <c r="A11" s="5"/>
      <c r="B11" s="147" t="s">
        <v>80</v>
      </c>
      <c r="C11" s="148">
        <v>39470</v>
      </c>
      <c r="D11" s="169" t="s">
        <v>87</v>
      </c>
      <c r="E11" s="42">
        <v>10.53</v>
      </c>
      <c r="F11" s="61">
        <f t="shared" si="0"/>
        <v>54</v>
      </c>
      <c r="G11" s="43">
        <f t="shared" si="1"/>
        <v>19</v>
      </c>
      <c r="H11" s="73">
        <v>299</v>
      </c>
      <c r="I11" s="61">
        <f t="shared" si="2"/>
        <v>65</v>
      </c>
      <c r="J11" s="43">
        <f t="shared" si="3"/>
        <v>18</v>
      </c>
      <c r="K11" s="69">
        <v>12.2</v>
      </c>
      <c r="L11" s="61">
        <f t="shared" si="4"/>
        <v>12</v>
      </c>
      <c r="M11" s="43">
        <f t="shared" si="5"/>
        <v>23</v>
      </c>
      <c r="N11" s="104">
        <v>1.6450231481481481E-3</v>
      </c>
      <c r="O11" s="61">
        <f t="shared" si="6"/>
        <v>234</v>
      </c>
      <c r="P11" s="43">
        <f t="shared" si="7"/>
        <v>16</v>
      </c>
      <c r="Q11" s="116">
        <f t="shared" si="8"/>
        <v>365</v>
      </c>
      <c r="R11" s="117">
        <f t="shared" si="9"/>
        <v>76</v>
      </c>
      <c r="S11" s="44">
        <f t="shared" si="10"/>
        <v>21</v>
      </c>
      <c r="T11" s="7"/>
      <c r="U11" s="7"/>
      <c r="V11" s="7"/>
      <c r="W11" s="7"/>
      <c r="X11" s="7"/>
      <c r="Y11" s="7"/>
      <c r="Z11" s="7"/>
      <c r="AA11" s="1"/>
      <c r="AB11" s="1"/>
      <c r="AC11" s="1"/>
      <c r="AD11" s="1"/>
      <c r="AE11" s="1"/>
    </row>
    <row r="12" spans="1:31" x14ac:dyDescent="0.2">
      <c r="A12" s="5"/>
      <c r="B12" s="142" t="s">
        <v>101</v>
      </c>
      <c r="C12" s="143">
        <v>39482</v>
      </c>
      <c r="D12" s="167" t="s">
        <v>90</v>
      </c>
      <c r="E12" s="45">
        <v>10.18</v>
      </c>
      <c r="F12" s="62">
        <f t="shared" si="0"/>
        <v>95</v>
      </c>
      <c r="G12" s="46">
        <f t="shared" si="1"/>
        <v>13</v>
      </c>
      <c r="H12" s="74">
        <v>311</v>
      </c>
      <c r="I12" s="62">
        <f t="shared" si="2"/>
        <v>79</v>
      </c>
      <c r="J12" s="46">
        <f t="shared" si="3"/>
        <v>17</v>
      </c>
      <c r="K12" s="70">
        <v>25.25</v>
      </c>
      <c r="L12" s="62">
        <f t="shared" si="4"/>
        <v>106</v>
      </c>
      <c r="M12" s="46">
        <f t="shared" si="5"/>
        <v>8</v>
      </c>
      <c r="N12" s="102">
        <v>1.6534722222222222E-3</v>
      </c>
      <c r="O12" s="62">
        <f t="shared" si="6"/>
        <v>224</v>
      </c>
      <c r="P12" s="46">
        <f t="shared" si="7"/>
        <v>18</v>
      </c>
      <c r="Q12" s="116">
        <f t="shared" si="8"/>
        <v>504</v>
      </c>
      <c r="R12" s="117">
        <f t="shared" si="9"/>
        <v>56</v>
      </c>
      <c r="S12" s="47">
        <f t="shared" si="10"/>
        <v>14</v>
      </c>
      <c r="T12" s="7"/>
      <c r="U12" s="7"/>
      <c r="V12" s="7"/>
      <c r="W12" s="7"/>
      <c r="X12" s="7"/>
      <c r="Y12" s="7"/>
      <c r="Z12" s="7"/>
      <c r="AA12" s="1"/>
      <c r="AB12" s="1"/>
      <c r="AC12" s="1"/>
      <c r="AD12" s="1"/>
      <c r="AE12" s="1"/>
    </row>
    <row r="13" spans="1:31" x14ac:dyDescent="0.2">
      <c r="A13" s="5"/>
      <c r="B13" s="151" t="s">
        <v>31</v>
      </c>
      <c r="C13" s="136">
        <v>39463</v>
      </c>
      <c r="D13" s="168" t="s">
        <v>90</v>
      </c>
      <c r="E13" s="31">
        <v>10.86</v>
      </c>
      <c r="F13" s="59">
        <f t="shared" si="0"/>
        <v>25</v>
      </c>
      <c r="G13" s="30">
        <f t="shared" si="1"/>
        <v>22</v>
      </c>
      <c r="H13" s="72">
        <v>266</v>
      </c>
      <c r="I13" s="59">
        <f t="shared" si="2"/>
        <v>30</v>
      </c>
      <c r="J13" s="30">
        <f t="shared" si="3"/>
        <v>21</v>
      </c>
      <c r="K13" s="68">
        <v>20.350000000000001</v>
      </c>
      <c r="L13" s="59">
        <f t="shared" si="4"/>
        <v>69</v>
      </c>
      <c r="M13" s="30">
        <f t="shared" si="5"/>
        <v>17</v>
      </c>
      <c r="N13" s="103">
        <v>1.7385416666666667E-3</v>
      </c>
      <c r="O13" s="59">
        <f t="shared" si="6"/>
        <v>159</v>
      </c>
      <c r="P13" s="30">
        <f t="shared" si="7"/>
        <v>21</v>
      </c>
      <c r="Q13" s="116">
        <f t="shared" si="8"/>
        <v>283</v>
      </c>
      <c r="R13" s="117">
        <f t="shared" si="9"/>
        <v>81</v>
      </c>
      <c r="S13" s="40">
        <f t="shared" si="10"/>
        <v>22</v>
      </c>
      <c r="T13" s="7"/>
      <c r="U13" s="7"/>
      <c r="V13" s="7"/>
      <c r="W13" s="7"/>
      <c r="X13" s="7"/>
      <c r="Y13" s="7"/>
      <c r="Z13" s="7"/>
      <c r="AA13" s="1"/>
      <c r="AB13" s="1"/>
      <c r="AC13" s="1"/>
      <c r="AD13" s="1"/>
      <c r="AE13" s="1"/>
    </row>
    <row r="14" spans="1:31" ht="13.5" thickBot="1" x14ac:dyDescent="0.25">
      <c r="A14" s="5"/>
      <c r="B14" s="147" t="s">
        <v>102</v>
      </c>
      <c r="C14" s="148">
        <v>39668</v>
      </c>
      <c r="D14" s="169" t="s">
        <v>90</v>
      </c>
      <c r="E14" s="29">
        <v>11.06</v>
      </c>
      <c r="F14" s="59">
        <f t="shared" si="0"/>
        <v>13</v>
      </c>
      <c r="G14" s="12">
        <f t="shared" si="1"/>
        <v>23</v>
      </c>
      <c r="H14" s="98">
        <v>277</v>
      </c>
      <c r="I14" s="58">
        <f t="shared" si="2"/>
        <v>41</v>
      </c>
      <c r="J14" s="12">
        <f t="shared" si="3"/>
        <v>20</v>
      </c>
      <c r="K14" s="97">
        <v>17.5</v>
      </c>
      <c r="L14" s="58">
        <f t="shared" si="4"/>
        <v>48</v>
      </c>
      <c r="M14" s="12">
        <f t="shared" si="5"/>
        <v>20</v>
      </c>
      <c r="N14" s="100">
        <v>1.7969907407407407E-3</v>
      </c>
      <c r="O14" s="58">
        <f t="shared" si="6"/>
        <v>119</v>
      </c>
      <c r="P14" s="12">
        <f t="shared" si="7"/>
        <v>22</v>
      </c>
      <c r="Q14" s="116">
        <f t="shared" si="8"/>
        <v>221</v>
      </c>
      <c r="R14" s="117">
        <f t="shared" si="9"/>
        <v>85</v>
      </c>
      <c r="S14" s="40">
        <f t="shared" si="10"/>
        <v>23</v>
      </c>
      <c r="T14" s="7"/>
      <c r="U14" s="7"/>
      <c r="V14" s="7"/>
      <c r="W14" s="7"/>
      <c r="X14" s="7"/>
      <c r="Y14" s="7"/>
      <c r="Z14" s="7"/>
      <c r="AA14" s="1"/>
      <c r="AB14" s="1"/>
      <c r="AC14" s="1"/>
      <c r="AD14" s="1"/>
      <c r="AE14" s="1"/>
    </row>
    <row r="15" spans="1:31" x14ac:dyDescent="0.2">
      <c r="A15" s="5"/>
      <c r="B15" s="142" t="s">
        <v>82</v>
      </c>
      <c r="C15" s="143">
        <v>39658</v>
      </c>
      <c r="D15" s="167" t="s">
        <v>92</v>
      </c>
      <c r="E15" s="45">
        <v>10.17</v>
      </c>
      <c r="F15" s="62">
        <f t="shared" si="0"/>
        <v>97</v>
      </c>
      <c r="G15" s="46">
        <f t="shared" si="1"/>
        <v>11</v>
      </c>
      <c r="H15" s="74">
        <v>355</v>
      </c>
      <c r="I15" s="62">
        <f t="shared" ref="I15:I18" si="11">IF(H15&lt;&gt;0,INT(0.14354*(H15-220)^1.4),0)</f>
        <v>137</v>
      </c>
      <c r="J15" s="46">
        <f t="shared" si="3"/>
        <v>3</v>
      </c>
      <c r="K15" s="70">
        <v>21.65</v>
      </c>
      <c r="L15" s="62">
        <f t="shared" ref="L15:L18" si="12">IF(K15&lt;&gt;0,INT(5.33*(K15-10)^1.1),0)</f>
        <v>79</v>
      </c>
      <c r="M15" s="46">
        <f t="shared" si="5"/>
        <v>13</v>
      </c>
      <c r="N15" s="102">
        <v>1.5858796296296296E-3</v>
      </c>
      <c r="O15" s="62">
        <f t="shared" ref="O15:O18" si="13">IF(N15&lt;&gt;0,INT(0.19889*(185-((MINUTE(N15)*60)+SECOND(N15)))^1.88),0)</f>
        <v>287</v>
      </c>
      <c r="P15" s="46">
        <f t="shared" si="7"/>
        <v>9</v>
      </c>
      <c r="Q15" s="116">
        <f t="shared" ref="Q15:Q18" si="14">F15+I15+L15+O15</f>
        <v>600</v>
      </c>
      <c r="R15" s="117">
        <f t="shared" ref="R15:R18" si="15">+IF(+AND(+G15&gt;0,+J15&gt;0,+M15&gt;0,+P15&gt;0),+G15+J15+M15+P15,"nekompletní")</f>
        <v>36</v>
      </c>
      <c r="S15" s="47">
        <f t="shared" si="10"/>
        <v>10</v>
      </c>
      <c r="T15" s="7" t="s">
        <v>133</v>
      </c>
      <c r="U15" s="7"/>
      <c r="V15" s="7"/>
      <c r="W15" s="7"/>
      <c r="X15" s="7"/>
      <c r="Y15" s="7"/>
      <c r="Z15" s="7"/>
      <c r="AA15" s="1"/>
      <c r="AB15" s="1"/>
      <c r="AC15" s="1"/>
      <c r="AD15" s="1"/>
      <c r="AE15" s="1"/>
    </row>
    <row r="16" spans="1:31" x14ac:dyDescent="0.2">
      <c r="A16" s="5"/>
      <c r="B16" s="151" t="s">
        <v>30</v>
      </c>
      <c r="C16" s="136">
        <v>39765</v>
      </c>
      <c r="D16" s="168" t="s">
        <v>92</v>
      </c>
      <c r="E16" s="31">
        <v>10.17</v>
      </c>
      <c r="F16" s="59">
        <f t="shared" si="0"/>
        <v>97</v>
      </c>
      <c r="G16" s="30">
        <f t="shared" si="1"/>
        <v>11</v>
      </c>
      <c r="H16" s="72">
        <v>375</v>
      </c>
      <c r="I16" s="59">
        <f t="shared" si="11"/>
        <v>167</v>
      </c>
      <c r="J16" s="30">
        <f t="shared" si="3"/>
        <v>1</v>
      </c>
      <c r="K16" s="68">
        <v>19.399999999999999</v>
      </c>
      <c r="L16" s="59">
        <f t="shared" si="12"/>
        <v>62</v>
      </c>
      <c r="M16" s="30">
        <f t="shared" si="5"/>
        <v>18</v>
      </c>
      <c r="N16" s="103">
        <v>1.5309027777777777E-3</v>
      </c>
      <c r="O16" s="59">
        <f t="shared" si="13"/>
        <v>346</v>
      </c>
      <c r="P16" s="30">
        <f t="shared" si="7"/>
        <v>5</v>
      </c>
      <c r="Q16" s="116">
        <f t="shared" si="14"/>
        <v>672</v>
      </c>
      <c r="R16" s="117">
        <f t="shared" si="15"/>
        <v>35</v>
      </c>
      <c r="S16" s="40">
        <f t="shared" si="10"/>
        <v>6</v>
      </c>
      <c r="T16" s="7"/>
      <c r="U16" s="7"/>
      <c r="V16" s="7"/>
      <c r="W16" s="7"/>
      <c r="X16" s="7"/>
      <c r="Y16" s="7"/>
      <c r="Z16" s="7"/>
      <c r="AA16" s="1"/>
      <c r="AB16" s="1"/>
      <c r="AC16" s="1"/>
      <c r="AD16" s="1"/>
      <c r="AE16" s="1"/>
    </row>
    <row r="17" spans="1:31" x14ac:dyDescent="0.2">
      <c r="A17" s="5"/>
      <c r="B17" s="151" t="s">
        <v>83</v>
      </c>
      <c r="C17" s="136">
        <v>39512</v>
      </c>
      <c r="D17" s="168" t="s">
        <v>92</v>
      </c>
      <c r="E17" s="29">
        <v>10.39</v>
      </c>
      <c r="F17" s="59">
        <f t="shared" si="0"/>
        <v>70</v>
      </c>
      <c r="G17" s="12">
        <f t="shared" si="1"/>
        <v>18</v>
      </c>
      <c r="H17" s="98">
        <v>315</v>
      </c>
      <c r="I17" s="58">
        <f t="shared" si="11"/>
        <v>84</v>
      </c>
      <c r="J17" s="12">
        <f t="shared" si="3"/>
        <v>16</v>
      </c>
      <c r="K17" s="97">
        <v>22.25</v>
      </c>
      <c r="L17" s="58">
        <f t="shared" si="12"/>
        <v>83</v>
      </c>
      <c r="M17" s="12">
        <f t="shared" si="5"/>
        <v>12</v>
      </c>
      <c r="N17" s="100">
        <v>1.5939814814814816E-3</v>
      </c>
      <c r="O17" s="58">
        <f t="shared" si="13"/>
        <v>276</v>
      </c>
      <c r="P17" s="12">
        <f t="shared" si="7"/>
        <v>10</v>
      </c>
      <c r="Q17" s="116">
        <f t="shared" si="14"/>
        <v>513</v>
      </c>
      <c r="R17" s="117">
        <f t="shared" si="15"/>
        <v>56</v>
      </c>
      <c r="S17" s="40">
        <f t="shared" si="10"/>
        <v>13</v>
      </c>
      <c r="T17" s="7"/>
      <c r="U17" s="7"/>
      <c r="V17" s="7"/>
      <c r="W17" s="7"/>
      <c r="X17" s="7"/>
      <c r="Y17" s="7"/>
      <c r="Z17" s="7"/>
      <c r="AA17" s="1"/>
      <c r="AB17" s="1"/>
      <c r="AC17" s="1"/>
      <c r="AD17" s="1"/>
      <c r="AE17" s="1"/>
    </row>
    <row r="18" spans="1:31" ht="13.5" thickBot="1" x14ac:dyDescent="0.25">
      <c r="A18" s="5"/>
      <c r="B18" s="147" t="s">
        <v>103</v>
      </c>
      <c r="C18" s="148">
        <v>39575</v>
      </c>
      <c r="D18" s="169" t="s">
        <v>92</v>
      </c>
      <c r="E18" s="42">
        <v>10.38</v>
      </c>
      <c r="F18" s="61">
        <f t="shared" ref="F18" si="16">IF(E18&lt;&gt;0,INT(58.015*(11.5-E18)^1.81),0)</f>
        <v>71</v>
      </c>
      <c r="G18" s="43">
        <f t="shared" si="1"/>
        <v>17</v>
      </c>
      <c r="H18" s="73">
        <v>337</v>
      </c>
      <c r="I18" s="61">
        <f t="shared" si="11"/>
        <v>112</v>
      </c>
      <c r="J18" s="43">
        <f t="shared" si="3"/>
        <v>8</v>
      </c>
      <c r="K18" s="69">
        <v>29.7</v>
      </c>
      <c r="L18" s="61">
        <f t="shared" si="12"/>
        <v>141</v>
      </c>
      <c r="M18" s="43">
        <f t="shared" si="5"/>
        <v>2</v>
      </c>
      <c r="N18" s="104">
        <v>1.8202546296296298E-3</v>
      </c>
      <c r="O18" s="61">
        <f t="shared" si="13"/>
        <v>104</v>
      </c>
      <c r="P18" s="43">
        <f t="shared" si="7"/>
        <v>23</v>
      </c>
      <c r="Q18" s="116">
        <f t="shared" si="14"/>
        <v>428</v>
      </c>
      <c r="R18" s="117">
        <f t="shared" si="15"/>
        <v>50</v>
      </c>
      <c r="S18" s="44">
        <f t="shared" si="10"/>
        <v>17</v>
      </c>
      <c r="T18" s="7"/>
      <c r="U18" s="7"/>
      <c r="V18" s="7"/>
      <c r="W18" s="7"/>
      <c r="X18" s="7"/>
      <c r="Y18" s="7"/>
      <c r="Z18" s="7"/>
      <c r="AA18" s="1"/>
      <c r="AB18" s="1"/>
      <c r="AC18" s="1"/>
      <c r="AD18" s="1"/>
      <c r="AE18" s="1"/>
    </row>
    <row r="19" spans="1:31" x14ac:dyDescent="0.2">
      <c r="A19" s="5"/>
      <c r="B19" s="142" t="s">
        <v>124</v>
      </c>
      <c r="C19" s="143">
        <v>39689</v>
      </c>
      <c r="D19" s="167" t="s">
        <v>63</v>
      </c>
      <c r="E19" s="45">
        <v>10.59</v>
      </c>
      <c r="F19" s="62">
        <f>IF(E19&lt;&gt;0,INT(58.015*(11.5-E19)^1.81),0)</f>
        <v>48</v>
      </c>
      <c r="G19" s="46">
        <f t="shared" si="1"/>
        <v>21</v>
      </c>
      <c r="H19" s="74">
        <v>290</v>
      </c>
      <c r="I19" s="62">
        <f t="shared" ref="I19:I34" si="17">IF(H19&lt;&gt;0,INT(0.14354*(H19-220)^1.4),0)</f>
        <v>54</v>
      </c>
      <c r="J19" s="46">
        <f t="shared" si="3"/>
        <v>19</v>
      </c>
      <c r="K19" s="70">
        <v>15.7</v>
      </c>
      <c r="L19" s="62">
        <f t="shared" ref="L19:L34" si="18">IF(K19&lt;&gt;0,INT(5.33*(K19-10)^1.1),0)</f>
        <v>36</v>
      </c>
      <c r="M19" s="46">
        <f t="shared" si="5"/>
        <v>21</v>
      </c>
      <c r="N19" s="102">
        <v>1.640162037037037E-3</v>
      </c>
      <c r="O19" s="62">
        <f t="shared" ref="O19:O34" si="19">IF(N19&lt;&gt;0,INT(0.19889*(185-((MINUTE(N19)*60)+SECOND(N19)))^1.88),0)</f>
        <v>234</v>
      </c>
      <c r="P19" s="46">
        <f t="shared" si="7"/>
        <v>16</v>
      </c>
      <c r="Q19" s="116">
        <f t="shared" ref="Q19:Q34" si="20">F19+I19+L19+O19</f>
        <v>372</v>
      </c>
      <c r="R19" s="117">
        <f t="shared" ref="R19:R34" si="21">+IF(+AND(+G19&gt;0,+J19&gt;0,+M19&gt;0,+P19&gt;0),+G19+J19+M19+P19,"nekompletní")</f>
        <v>77</v>
      </c>
      <c r="S19" s="47">
        <f t="shared" si="10"/>
        <v>20</v>
      </c>
      <c r="T19" s="7"/>
      <c r="U19" s="7"/>
      <c r="V19" s="7"/>
      <c r="W19" s="7"/>
      <c r="X19" s="7"/>
      <c r="Y19" s="7"/>
      <c r="Z19" s="7"/>
      <c r="AA19" s="1"/>
      <c r="AB19" s="1"/>
      <c r="AC19" s="1"/>
      <c r="AD19" s="1"/>
      <c r="AE19" s="1"/>
    </row>
    <row r="20" spans="1:31" x14ac:dyDescent="0.2">
      <c r="A20" s="5"/>
      <c r="B20" s="151" t="s">
        <v>32</v>
      </c>
      <c r="C20" s="136">
        <v>39581</v>
      </c>
      <c r="D20" s="168" t="s">
        <v>63</v>
      </c>
      <c r="E20" s="31">
        <v>10.08</v>
      </c>
      <c r="F20" s="59">
        <f>IF(E20&lt;&gt;0,INT(58.015*(11.5-E20)^1.81),0)</f>
        <v>109</v>
      </c>
      <c r="G20" s="30">
        <f t="shared" si="1"/>
        <v>10</v>
      </c>
      <c r="H20" s="72">
        <v>331</v>
      </c>
      <c r="I20" s="59">
        <f t="shared" si="17"/>
        <v>104</v>
      </c>
      <c r="J20" s="30">
        <f t="shared" si="3"/>
        <v>11</v>
      </c>
      <c r="K20" s="68">
        <v>23.55</v>
      </c>
      <c r="L20" s="59">
        <f t="shared" si="18"/>
        <v>93</v>
      </c>
      <c r="M20" s="30">
        <f t="shared" si="5"/>
        <v>11</v>
      </c>
      <c r="N20" s="103">
        <v>1.6302083333333333E-3</v>
      </c>
      <c r="O20" s="59">
        <f t="shared" si="19"/>
        <v>244</v>
      </c>
      <c r="P20" s="30">
        <f t="shared" si="7"/>
        <v>13</v>
      </c>
      <c r="Q20" s="116">
        <f t="shared" si="20"/>
        <v>550</v>
      </c>
      <c r="R20" s="117">
        <f t="shared" si="21"/>
        <v>45</v>
      </c>
      <c r="S20" s="40">
        <f t="shared" si="10"/>
        <v>11</v>
      </c>
      <c r="T20" s="7"/>
      <c r="U20" s="7"/>
      <c r="V20" s="7"/>
      <c r="W20" s="7"/>
      <c r="X20" s="7"/>
      <c r="Y20" s="7"/>
      <c r="Z20" s="7"/>
      <c r="AA20" s="1"/>
      <c r="AB20" s="1"/>
      <c r="AC20" s="1"/>
      <c r="AD20" s="1"/>
      <c r="AE20" s="1"/>
    </row>
    <row r="21" spans="1:31" x14ac:dyDescent="0.2">
      <c r="A21" s="5"/>
      <c r="B21" s="151" t="s">
        <v>85</v>
      </c>
      <c r="C21" s="136">
        <v>39793</v>
      </c>
      <c r="D21" s="168" t="s">
        <v>63</v>
      </c>
      <c r="E21" s="29">
        <v>9.94</v>
      </c>
      <c r="F21" s="59">
        <f>IF(E21&lt;&gt;0,INT(58.015*(11.5-E21)^1.81),0)</f>
        <v>129</v>
      </c>
      <c r="G21" s="12">
        <f t="shared" si="1"/>
        <v>5</v>
      </c>
      <c r="H21" s="98">
        <v>328</v>
      </c>
      <c r="I21" s="58">
        <f t="shared" si="17"/>
        <v>100</v>
      </c>
      <c r="J21" s="12">
        <f t="shared" si="3"/>
        <v>12</v>
      </c>
      <c r="K21" s="97">
        <v>27.8</v>
      </c>
      <c r="L21" s="58">
        <f t="shared" si="18"/>
        <v>126</v>
      </c>
      <c r="M21" s="12">
        <f t="shared" si="5"/>
        <v>4</v>
      </c>
      <c r="N21" s="100">
        <v>1.5993055555555554E-3</v>
      </c>
      <c r="O21" s="58">
        <f t="shared" si="19"/>
        <v>276</v>
      </c>
      <c r="P21" s="12">
        <f t="shared" si="7"/>
        <v>10</v>
      </c>
      <c r="Q21" s="116">
        <f t="shared" si="20"/>
        <v>631</v>
      </c>
      <c r="R21" s="117">
        <f t="shared" si="21"/>
        <v>31</v>
      </c>
      <c r="S21" s="40">
        <f t="shared" si="10"/>
        <v>9</v>
      </c>
      <c r="T21" s="7"/>
      <c r="U21" s="7"/>
      <c r="V21" s="7"/>
      <c r="W21" s="7"/>
      <c r="X21" s="7"/>
      <c r="Y21" s="7"/>
      <c r="Z21" s="7"/>
      <c r="AA21" s="1"/>
      <c r="AB21" s="1"/>
      <c r="AC21" s="1"/>
      <c r="AD21" s="1"/>
      <c r="AE21" s="1"/>
    </row>
    <row r="22" spans="1:31" ht="13.5" thickBot="1" x14ac:dyDescent="0.25">
      <c r="A22" s="5"/>
      <c r="B22" s="147" t="s">
        <v>104</v>
      </c>
      <c r="C22" s="148">
        <v>39529</v>
      </c>
      <c r="D22" s="169" t="s">
        <v>63</v>
      </c>
      <c r="E22" s="42">
        <v>9.8699999999999992</v>
      </c>
      <c r="F22" s="61">
        <f t="shared" ref="F22" si="22">IF(E22&lt;&gt;0,INT(58.015*(11.5-E22)^1.81),0)</f>
        <v>140</v>
      </c>
      <c r="G22" s="43">
        <f t="shared" si="1"/>
        <v>2</v>
      </c>
      <c r="H22" s="73">
        <v>252</v>
      </c>
      <c r="I22" s="61">
        <f t="shared" si="17"/>
        <v>18</v>
      </c>
      <c r="J22" s="43">
        <f t="shared" si="3"/>
        <v>22</v>
      </c>
      <c r="K22" s="69">
        <v>15.8</v>
      </c>
      <c r="L22" s="61">
        <f t="shared" si="18"/>
        <v>36</v>
      </c>
      <c r="M22" s="43">
        <f t="shared" si="5"/>
        <v>21</v>
      </c>
      <c r="N22" s="104">
        <v>1.6900462962962963E-3</v>
      </c>
      <c r="O22" s="61">
        <f t="shared" si="19"/>
        <v>194</v>
      </c>
      <c r="P22" s="43">
        <f t="shared" si="7"/>
        <v>20</v>
      </c>
      <c r="Q22" s="116">
        <f t="shared" si="20"/>
        <v>388</v>
      </c>
      <c r="R22" s="117">
        <f t="shared" si="21"/>
        <v>65</v>
      </c>
      <c r="S22" s="44">
        <f t="shared" si="10"/>
        <v>19</v>
      </c>
      <c r="T22" s="7"/>
      <c r="U22" s="7"/>
      <c r="V22" s="7"/>
      <c r="W22" s="7"/>
      <c r="X22" s="7"/>
      <c r="Y22" s="7"/>
      <c r="Z22" s="7"/>
      <c r="AA22" s="1"/>
      <c r="AB22" s="1"/>
      <c r="AC22" s="1"/>
      <c r="AD22" s="1"/>
      <c r="AE22" s="1"/>
    </row>
    <row r="23" spans="1:31" x14ac:dyDescent="0.2">
      <c r="A23" s="5"/>
      <c r="B23" s="142" t="s">
        <v>34</v>
      </c>
      <c r="C23" s="143">
        <v>39518</v>
      </c>
      <c r="D23" s="167" t="s">
        <v>71</v>
      </c>
      <c r="E23" s="45">
        <v>10</v>
      </c>
      <c r="F23" s="62">
        <f>IF(E23&lt;&gt;0,INT(58.015*(11.5-E23)^1.81),0)</f>
        <v>120</v>
      </c>
      <c r="G23" s="46">
        <f t="shared" si="1"/>
        <v>6</v>
      </c>
      <c r="H23" s="74">
        <v>367</v>
      </c>
      <c r="I23" s="62">
        <f t="shared" si="17"/>
        <v>155</v>
      </c>
      <c r="J23" s="46">
        <f t="shared" si="3"/>
        <v>2</v>
      </c>
      <c r="K23" s="70">
        <v>26.1</v>
      </c>
      <c r="L23" s="62">
        <f t="shared" si="18"/>
        <v>113</v>
      </c>
      <c r="M23" s="46">
        <f t="shared" si="5"/>
        <v>7</v>
      </c>
      <c r="N23" s="102">
        <v>1.5347222222222223E-3</v>
      </c>
      <c r="O23" s="62">
        <f t="shared" si="19"/>
        <v>334</v>
      </c>
      <c r="P23" s="46">
        <f t="shared" si="7"/>
        <v>6</v>
      </c>
      <c r="Q23" s="116">
        <f t="shared" si="20"/>
        <v>722</v>
      </c>
      <c r="R23" s="117">
        <f t="shared" si="21"/>
        <v>21</v>
      </c>
      <c r="S23" s="47">
        <f t="shared" si="10"/>
        <v>4</v>
      </c>
      <c r="T23" s="7"/>
      <c r="U23" s="7"/>
      <c r="V23" s="7"/>
      <c r="W23" s="7"/>
      <c r="X23" s="7"/>
      <c r="Y23" s="7"/>
      <c r="Z23" s="7"/>
      <c r="AA23" s="1"/>
      <c r="AB23" s="1"/>
      <c r="AC23" s="1"/>
      <c r="AD23" s="1"/>
      <c r="AE23" s="1"/>
    </row>
    <row r="24" spans="1:31" x14ac:dyDescent="0.2">
      <c r="A24" s="5"/>
      <c r="B24" s="151" t="s">
        <v>33</v>
      </c>
      <c r="C24" s="136">
        <v>39476</v>
      </c>
      <c r="D24" s="168" t="s">
        <v>71</v>
      </c>
      <c r="E24" s="31">
        <v>10.23</v>
      </c>
      <c r="F24" s="59">
        <f>IF(E24&lt;&gt;0,INT(58.015*(11.5-E24)^1.81),0)</f>
        <v>89</v>
      </c>
      <c r="G24" s="30">
        <f t="shared" si="1"/>
        <v>14</v>
      </c>
      <c r="H24" s="72">
        <v>323</v>
      </c>
      <c r="I24" s="59">
        <f t="shared" si="17"/>
        <v>94</v>
      </c>
      <c r="J24" s="30">
        <f t="shared" si="3"/>
        <v>14</v>
      </c>
      <c r="K24" s="68">
        <v>26.85</v>
      </c>
      <c r="L24" s="59">
        <f t="shared" si="18"/>
        <v>119</v>
      </c>
      <c r="M24" s="30">
        <f t="shared" si="5"/>
        <v>5</v>
      </c>
      <c r="N24" s="103">
        <v>1.626388888888889E-3</v>
      </c>
      <c r="O24" s="59">
        <f t="shared" si="19"/>
        <v>244</v>
      </c>
      <c r="P24" s="30">
        <f t="shared" si="7"/>
        <v>13</v>
      </c>
      <c r="Q24" s="116">
        <f t="shared" si="20"/>
        <v>546</v>
      </c>
      <c r="R24" s="117">
        <f t="shared" si="21"/>
        <v>46</v>
      </c>
      <c r="S24" s="40">
        <f t="shared" si="10"/>
        <v>12</v>
      </c>
      <c r="T24" s="7"/>
      <c r="U24" s="7"/>
      <c r="V24" s="7"/>
      <c r="W24" s="7"/>
      <c r="X24" s="7"/>
      <c r="Y24" s="7"/>
      <c r="Z24" s="7"/>
      <c r="AA24" s="1"/>
      <c r="AB24" s="1"/>
      <c r="AC24" s="1"/>
      <c r="AD24" s="1"/>
      <c r="AE24" s="1"/>
    </row>
    <row r="25" spans="1:31" x14ac:dyDescent="0.2">
      <c r="A25" s="5"/>
      <c r="B25" s="151" t="s">
        <v>35</v>
      </c>
      <c r="C25" s="136">
        <v>39612</v>
      </c>
      <c r="D25" s="168" t="s">
        <v>71</v>
      </c>
      <c r="E25" s="29">
        <v>10</v>
      </c>
      <c r="F25" s="59">
        <f>IF(E25&lt;&gt;0,INT(58.015*(11.5-E25)^1.81),0)</f>
        <v>120</v>
      </c>
      <c r="G25" s="12">
        <f t="shared" si="1"/>
        <v>6</v>
      </c>
      <c r="H25" s="98">
        <v>333</v>
      </c>
      <c r="I25" s="58">
        <f t="shared" si="17"/>
        <v>107</v>
      </c>
      <c r="J25" s="12">
        <f t="shared" si="3"/>
        <v>9</v>
      </c>
      <c r="K25" s="97">
        <v>26.95</v>
      </c>
      <c r="L25" s="58">
        <f t="shared" si="18"/>
        <v>119</v>
      </c>
      <c r="M25" s="12">
        <f t="shared" si="5"/>
        <v>5</v>
      </c>
      <c r="N25" s="100">
        <v>1.4579861111111111E-3</v>
      </c>
      <c r="O25" s="58">
        <f t="shared" si="19"/>
        <v>424</v>
      </c>
      <c r="P25" s="12">
        <f t="shared" si="7"/>
        <v>2</v>
      </c>
      <c r="Q25" s="116">
        <f t="shared" si="20"/>
        <v>770</v>
      </c>
      <c r="R25" s="117">
        <f t="shared" si="21"/>
        <v>22</v>
      </c>
      <c r="S25" s="40">
        <f t="shared" si="10"/>
        <v>3</v>
      </c>
      <c r="T25" s="7"/>
      <c r="U25" s="7"/>
      <c r="V25" s="7"/>
      <c r="W25" s="7"/>
      <c r="X25" s="7"/>
      <c r="Y25" s="7"/>
      <c r="Z25" s="7"/>
      <c r="AA25" s="1"/>
      <c r="AB25" s="1"/>
      <c r="AC25" s="1"/>
      <c r="AD25" s="1"/>
      <c r="AE25" s="1"/>
    </row>
    <row r="26" spans="1:31" ht="13.5" thickBot="1" x14ac:dyDescent="0.25">
      <c r="A26" s="5"/>
      <c r="B26" s="147" t="s">
        <v>84</v>
      </c>
      <c r="C26" s="148">
        <v>39612</v>
      </c>
      <c r="D26" s="169" t="s">
        <v>71</v>
      </c>
      <c r="E26" s="42">
        <v>9.89</v>
      </c>
      <c r="F26" s="61">
        <f t="shared" ref="F26" si="23">IF(E26&lt;&gt;0,INT(58.015*(11.5-E26)^1.81),0)</f>
        <v>137</v>
      </c>
      <c r="G26" s="43">
        <f t="shared" si="1"/>
        <v>3</v>
      </c>
      <c r="H26" s="73">
        <v>340</v>
      </c>
      <c r="I26" s="61">
        <f t="shared" si="17"/>
        <v>116</v>
      </c>
      <c r="J26" s="43">
        <f t="shared" si="3"/>
        <v>6</v>
      </c>
      <c r="K26" s="69">
        <v>24.3</v>
      </c>
      <c r="L26" s="61">
        <f t="shared" si="18"/>
        <v>99</v>
      </c>
      <c r="M26" s="43">
        <f t="shared" si="5"/>
        <v>9</v>
      </c>
      <c r="N26" s="104">
        <v>1.374537037037037E-3</v>
      </c>
      <c r="O26" s="61">
        <f t="shared" si="19"/>
        <v>524</v>
      </c>
      <c r="P26" s="43">
        <f t="shared" si="7"/>
        <v>1</v>
      </c>
      <c r="Q26" s="116">
        <f t="shared" si="20"/>
        <v>876</v>
      </c>
      <c r="R26" s="117">
        <f t="shared" si="21"/>
        <v>19</v>
      </c>
      <c r="S26" s="44">
        <f t="shared" si="10"/>
        <v>1</v>
      </c>
      <c r="T26" s="7"/>
      <c r="U26" s="7"/>
      <c r="V26" s="7"/>
      <c r="W26" s="7"/>
      <c r="X26" s="7"/>
      <c r="Y26" s="7"/>
      <c r="Z26" s="7"/>
      <c r="AA26" s="1"/>
      <c r="AB26" s="1"/>
      <c r="AC26" s="1"/>
      <c r="AD26" s="1"/>
      <c r="AE26" s="1"/>
    </row>
    <row r="27" spans="1:31" x14ac:dyDescent="0.2">
      <c r="A27" s="5"/>
      <c r="B27" s="142" t="s">
        <v>105</v>
      </c>
      <c r="C27" s="143">
        <v>39798</v>
      </c>
      <c r="D27" s="167" t="s">
        <v>98</v>
      </c>
      <c r="E27" s="45">
        <v>10.24</v>
      </c>
      <c r="F27" s="62">
        <f>IF(E27&lt;&gt;0,INT(58.015*(11.5-E27)^1.81),0)</f>
        <v>88</v>
      </c>
      <c r="G27" s="46">
        <f t="shared" si="1"/>
        <v>15</v>
      </c>
      <c r="H27" s="74">
        <v>249</v>
      </c>
      <c r="I27" s="62">
        <f t="shared" si="17"/>
        <v>16</v>
      </c>
      <c r="J27" s="46">
        <f t="shared" si="3"/>
        <v>23</v>
      </c>
      <c r="K27" s="70">
        <v>20.85</v>
      </c>
      <c r="L27" s="62">
        <f t="shared" si="18"/>
        <v>73</v>
      </c>
      <c r="M27" s="46">
        <f t="shared" si="5"/>
        <v>16</v>
      </c>
      <c r="N27" s="102">
        <v>1.6328703703703705E-3</v>
      </c>
      <c r="O27" s="62">
        <f t="shared" si="19"/>
        <v>244</v>
      </c>
      <c r="P27" s="46">
        <f t="shared" si="7"/>
        <v>13</v>
      </c>
      <c r="Q27" s="116">
        <f t="shared" si="20"/>
        <v>421</v>
      </c>
      <c r="R27" s="117">
        <f t="shared" si="21"/>
        <v>67</v>
      </c>
      <c r="S27" s="47">
        <f t="shared" si="10"/>
        <v>18</v>
      </c>
      <c r="T27" s="7"/>
      <c r="U27" s="7"/>
      <c r="V27" s="7"/>
      <c r="W27" s="7"/>
      <c r="X27" s="7"/>
      <c r="Y27" s="7"/>
      <c r="Z27" s="7"/>
      <c r="AA27" s="1"/>
      <c r="AB27" s="1"/>
      <c r="AC27" s="1"/>
      <c r="AD27" s="1"/>
      <c r="AE27" s="1"/>
    </row>
    <row r="28" spans="1:31" x14ac:dyDescent="0.2">
      <c r="A28" s="5"/>
      <c r="B28" s="151" t="s">
        <v>37</v>
      </c>
      <c r="C28" s="136">
        <v>39516</v>
      </c>
      <c r="D28" s="168" t="s">
        <v>98</v>
      </c>
      <c r="E28" s="31">
        <v>9.59</v>
      </c>
      <c r="F28" s="59">
        <f>IF(E28&lt;&gt;0,INT(58.015*(11.5-E28)^1.81),0)</f>
        <v>187</v>
      </c>
      <c r="G28" s="30">
        <f t="shared" si="1"/>
        <v>1</v>
      </c>
      <c r="H28" s="72">
        <v>318</v>
      </c>
      <c r="I28" s="59">
        <f t="shared" si="17"/>
        <v>88</v>
      </c>
      <c r="J28" s="30">
        <f t="shared" si="3"/>
        <v>15</v>
      </c>
      <c r="K28" s="68">
        <v>23.9</v>
      </c>
      <c r="L28" s="59">
        <f t="shared" si="18"/>
        <v>96</v>
      </c>
      <c r="M28" s="30">
        <f t="shared" si="5"/>
        <v>10</v>
      </c>
      <c r="N28" s="103">
        <v>1.5762731481481485E-3</v>
      </c>
      <c r="O28" s="59">
        <f t="shared" si="19"/>
        <v>299</v>
      </c>
      <c r="P28" s="30">
        <f t="shared" si="7"/>
        <v>8</v>
      </c>
      <c r="Q28" s="116">
        <f t="shared" si="20"/>
        <v>670</v>
      </c>
      <c r="R28" s="117">
        <f t="shared" si="21"/>
        <v>34</v>
      </c>
      <c r="S28" s="40">
        <f t="shared" si="10"/>
        <v>7</v>
      </c>
      <c r="T28" s="7"/>
      <c r="U28" s="7"/>
      <c r="V28" s="7"/>
      <c r="W28" s="7"/>
      <c r="X28" s="7"/>
      <c r="Y28" s="7"/>
      <c r="Z28" s="7"/>
      <c r="AA28" s="1"/>
      <c r="AB28" s="1"/>
      <c r="AC28" s="1"/>
      <c r="AD28" s="1"/>
      <c r="AE28" s="1"/>
    </row>
    <row r="29" spans="1:31" x14ac:dyDescent="0.2">
      <c r="A29" s="5"/>
      <c r="B29" s="151" t="s">
        <v>38</v>
      </c>
      <c r="C29" s="136">
        <v>39676</v>
      </c>
      <c r="D29" s="168" t="s">
        <v>98</v>
      </c>
      <c r="E29" s="29">
        <v>9.91</v>
      </c>
      <c r="F29" s="59">
        <f>IF(E29&lt;&gt;0,INT(58.015*(11.5-E29)^1.81),0)</f>
        <v>134</v>
      </c>
      <c r="G29" s="12">
        <f t="shared" si="1"/>
        <v>4</v>
      </c>
      <c r="H29" s="98">
        <v>355</v>
      </c>
      <c r="I29" s="58">
        <f t="shared" si="17"/>
        <v>137</v>
      </c>
      <c r="J29" s="12">
        <f t="shared" si="3"/>
        <v>3</v>
      </c>
      <c r="K29" s="97">
        <v>30.2</v>
      </c>
      <c r="L29" s="58">
        <f t="shared" si="18"/>
        <v>145</v>
      </c>
      <c r="M29" s="12">
        <f t="shared" si="5"/>
        <v>1</v>
      </c>
      <c r="N29" s="100">
        <v>1.5195601851851852E-3</v>
      </c>
      <c r="O29" s="58">
        <f t="shared" si="19"/>
        <v>359</v>
      </c>
      <c r="P29" s="12">
        <f t="shared" si="7"/>
        <v>4</v>
      </c>
      <c r="Q29" s="116">
        <f t="shared" si="20"/>
        <v>775</v>
      </c>
      <c r="R29" s="117">
        <f t="shared" si="21"/>
        <v>12</v>
      </c>
      <c r="S29" s="40">
        <f t="shared" si="10"/>
        <v>2</v>
      </c>
      <c r="T29" s="7"/>
      <c r="U29" s="7"/>
      <c r="V29" s="7"/>
      <c r="W29" s="7"/>
      <c r="X29" s="7"/>
      <c r="Y29" s="7"/>
      <c r="Z29" s="7"/>
      <c r="AA29" s="1"/>
      <c r="AB29" s="1"/>
      <c r="AC29" s="1"/>
      <c r="AD29" s="1"/>
      <c r="AE29" s="1"/>
    </row>
    <row r="30" spans="1:31" ht="13.5" thickBot="1" x14ac:dyDescent="0.25">
      <c r="A30" s="5"/>
      <c r="B30" s="147" t="s">
        <v>36</v>
      </c>
      <c r="C30" s="148">
        <v>39683</v>
      </c>
      <c r="D30" s="169" t="s">
        <v>98</v>
      </c>
      <c r="E30" s="42">
        <v>10.07</v>
      </c>
      <c r="F30" s="61">
        <f t="shared" ref="F30" si="24">IF(E30&lt;&gt;0,INT(58.015*(11.5-E30)^1.81),0)</f>
        <v>110</v>
      </c>
      <c r="G30" s="43">
        <f t="shared" si="1"/>
        <v>9</v>
      </c>
      <c r="H30" s="73">
        <v>327</v>
      </c>
      <c r="I30" s="61">
        <f t="shared" si="17"/>
        <v>99</v>
      </c>
      <c r="J30" s="43">
        <f t="shared" si="3"/>
        <v>13</v>
      </c>
      <c r="K30" s="69">
        <v>21.3</v>
      </c>
      <c r="L30" s="61">
        <f t="shared" si="18"/>
        <v>76</v>
      </c>
      <c r="M30" s="43">
        <f t="shared" si="5"/>
        <v>14</v>
      </c>
      <c r="N30" s="104">
        <v>1.501736111111111E-3</v>
      </c>
      <c r="O30" s="61">
        <f t="shared" si="19"/>
        <v>371</v>
      </c>
      <c r="P30" s="43">
        <f t="shared" si="7"/>
        <v>3</v>
      </c>
      <c r="Q30" s="116">
        <f t="shared" si="20"/>
        <v>656</v>
      </c>
      <c r="R30" s="117">
        <f t="shared" si="21"/>
        <v>39</v>
      </c>
      <c r="S30" s="44">
        <f t="shared" si="10"/>
        <v>8</v>
      </c>
      <c r="T30" s="7"/>
      <c r="U30" s="7"/>
      <c r="V30" s="7"/>
      <c r="W30" s="7"/>
      <c r="X30" s="7"/>
      <c r="Y30" s="7"/>
      <c r="Z30" s="7"/>
      <c r="AA30" s="1"/>
      <c r="AB30" s="1"/>
      <c r="AC30" s="1"/>
      <c r="AD30" s="1"/>
      <c r="AE30" s="1"/>
    </row>
    <row r="31" spans="1:31" x14ac:dyDescent="0.2">
      <c r="A31" s="5"/>
      <c r="B31" s="165"/>
      <c r="C31" s="166"/>
      <c r="D31" s="131"/>
      <c r="E31" s="70"/>
      <c r="F31" s="62">
        <f>IF(E31&lt;&gt;0,INT(58.015*(11.5-E31)^1.81),0)</f>
        <v>0</v>
      </c>
      <c r="G31" s="46">
        <f t="shared" si="1"/>
        <v>0</v>
      </c>
      <c r="H31" s="74"/>
      <c r="I31" s="62">
        <f t="shared" si="17"/>
        <v>0</v>
      </c>
      <c r="J31" s="46">
        <f t="shared" si="3"/>
        <v>0</v>
      </c>
      <c r="K31" s="70"/>
      <c r="L31" s="62">
        <f t="shared" si="18"/>
        <v>0</v>
      </c>
      <c r="M31" s="46">
        <f t="shared" si="5"/>
        <v>0</v>
      </c>
      <c r="N31" s="102"/>
      <c r="O31" s="62">
        <f t="shared" si="19"/>
        <v>0</v>
      </c>
      <c r="P31" s="46">
        <f t="shared" si="7"/>
        <v>0</v>
      </c>
      <c r="Q31" s="116">
        <f t="shared" si="20"/>
        <v>0</v>
      </c>
      <c r="R31" s="117" t="str">
        <f t="shared" si="21"/>
        <v>nekompletní</v>
      </c>
      <c r="S31" s="47">
        <f t="shared" si="10"/>
        <v>0</v>
      </c>
      <c r="T31" s="7"/>
      <c r="U31" s="7"/>
      <c r="V31" s="7"/>
      <c r="W31" s="7"/>
      <c r="X31" s="7"/>
      <c r="Y31" s="7"/>
      <c r="Z31" s="7"/>
      <c r="AA31" s="1"/>
      <c r="AB31" s="1"/>
      <c r="AC31" s="1"/>
      <c r="AD31" s="1"/>
      <c r="AE31" s="1"/>
    </row>
    <row r="32" spans="1:31" x14ac:dyDescent="0.2">
      <c r="A32" s="5"/>
      <c r="B32" s="128"/>
      <c r="C32" s="126"/>
      <c r="D32" s="125"/>
      <c r="E32" s="68"/>
      <c r="F32" s="59">
        <f>IF(E32&lt;&gt;0,INT(58.015*(11.5-E32)^1.81),0)</f>
        <v>0</v>
      </c>
      <c r="G32" s="30">
        <f t="shared" si="1"/>
        <v>0</v>
      </c>
      <c r="H32" s="72"/>
      <c r="I32" s="59">
        <f t="shared" si="17"/>
        <v>0</v>
      </c>
      <c r="J32" s="30">
        <f t="shared" si="3"/>
        <v>0</v>
      </c>
      <c r="K32" s="68"/>
      <c r="L32" s="59">
        <f t="shared" si="18"/>
        <v>0</v>
      </c>
      <c r="M32" s="30">
        <f t="shared" si="5"/>
        <v>0</v>
      </c>
      <c r="N32" s="103"/>
      <c r="O32" s="59">
        <f t="shared" si="19"/>
        <v>0</v>
      </c>
      <c r="P32" s="30">
        <f t="shared" si="7"/>
        <v>0</v>
      </c>
      <c r="Q32" s="116">
        <f t="shared" si="20"/>
        <v>0</v>
      </c>
      <c r="R32" s="117" t="str">
        <f t="shared" si="21"/>
        <v>nekompletní</v>
      </c>
      <c r="S32" s="40">
        <f t="shared" si="10"/>
        <v>0</v>
      </c>
      <c r="T32" s="7"/>
      <c r="U32" s="7"/>
      <c r="V32" s="7"/>
      <c r="W32" s="7"/>
      <c r="X32" s="7"/>
      <c r="Y32" s="7"/>
      <c r="Z32" s="7"/>
      <c r="AA32" s="1"/>
      <c r="AB32" s="1"/>
      <c r="AC32" s="1"/>
      <c r="AD32" s="1"/>
      <c r="AE32" s="1"/>
    </row>
    <row r="33" spans="1:31" x14ac:dyDescent="0.2">
      <c r="A33" s="5"/>
      <c r="B33" s="127"/>
      <c r="C33" s="124"/>
      <c r="D33" s="123"/>
      <c r="E33" s="97"/>
      <c r="F33" s="59">
        <f>IF(E33&lt;&gt;0,INT(58.015*(11.5-E33)^1.81),0)</f>
        <v>0</v>
      </c>
      <c r="G33" s="12">
        <f t="shared" si="1"/>
        <v>0</v>
      </c>
      <c r="H33" s="98"/>
      <c r="I33" s="58">
        <f t="shared" si="17"/>
        <v>0</v>
      </c>
      <c r="J33" s="12">
        <f t="shared" si="3"/>
        <v>0</v>
      </c>
      <c r="K33" s="97"/>
      <c r="L33" s="58">
        <f t="shared" si="18"/>
        <v>0</v>
      </c>
      <c r="M33" s="12">
        <f t="shared" si="5"/>
        <v>0</v>
      </c>
      <c r="N33" s="100"/>
      <c r="O33" s="58">
        <f t="shared" si="19"/>
        <v>0</v>
      </c>
      <c r="P33" s="12">
        <f t="shared" si="7"/>
        <v>0</v>
      </c>
      <c r="Q33" s="116">
        <f t="shared" si="20"/>
        <v>0</v>
      </c>
      <c r="R33" s="117" t="str">
        <f t="shared" si="21"/>
        <v>nekompletní</v>
      </c>
      <c r="S33" s="40">
        <f t="shared" si="10"/>
        <v>0</v>
      </c>
      <c r="T33" s="7"/>
      <c r="U33" s="7"/>
      <c r="V33" s="7"/>
      <c r="W33" s="7"/>
      <c r="X33" s="7"/>
      <c r="Y33" s="7"/>
      <c r="Z33" s="7"/>
      <c r="AA33" s="1"/>
      <c r="AB33" s="1"/>
      <c r="AC33" s="1"/>
      <c r="AD33" s="1"/>
      <c r="AE33" s="1"/>
    </row>
    <row r="34" spans="1:31" ht="13.5" thickBot="1" x14ac:dyDescent="0.25">
      <c r="A34" s="5"/>
      <c r="B34" s="162"/>
      <c r="C34" s="163"/>
      <c r="D34" s="164"/>
      <c r="E34" s="69"/>
      <c r="F34" s="61">
        <f t="shared" ref="F34" si="25">IF(E34&lt;&gt;0,INT(58.015*(11.5-E34)^1.81),0)</f>
        <v>0</v>
      </c>
      <c r="G34" s="43">
        <f t="shared" si="1"/>
        <v>0</v>
      </c>
      <c r="H34" s="73"/>
      <c r="I34" s="61">
        <f t="shared" si="17"/>
        <v>0</v>
      </c>
      <c r="J34" s="43">
        <f t="shared" si="3"/>
        <v>0</v>
      </c>
      <c r="K34" s="69"/>
      <c r="L34" s="61">
        <f t="shared" si="18"/>
        <v>0</v>
      </c>
      <c r="M34" s="43">
        <f t="shared" si="5"/>
        <v>0</v>
      </c>
      <c r="N34" s="104"/>
      <c r="O34" s="61">
        <f t="shared" si="19"/>
        <v>0</v>
      </c>
      <c r="P34" s="43">
        <f t="shared" si="7"/>
        <v>0</v>
      </c>
      <c r="Q34" s="129">
        <f t="shared" si="20"/>
        <v>0</v>
      </c>
      <c r="R34" s="130" t="str">
        <f t="shared" si="21"/>
        <v>nekompletní</v>
      </c>
      <c r="S34" s="44">
        <f t="shared" si="10"/>
        <v>0</v>
      </c>
      <c r="T34" s="7"/>
      <c r="U34" s="7"/>
      <c r="V34" s="7"/>
      <c r="W34" s="7"/>
      <c r="X34" s="7"/>
      <c r="Y34" s="7"/>
      <c r="Z34" s="7"/>
      <c r="AA34" s="1"/>
      <c r="AB34" s="1"/>
      <c r="AC34" s="1"/>
      <c r="AD34" s="1"/>
      <c r="AE34" s="1"/>
    </row>
    <row r="35" spans="1:31" x14ac:dyDescent="0.2">
      <c r="A35" s="1"/>
      <c r="B35" s="22"/>
      <c r="C35" s="11"/>
      <c r="D35" s="22"/>
      <c r="E35" s="22"/>
      <c r="F35" s="22"/>
      <c r="G35" s="22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">
      <c r="A36" s="1"/>
      <c r="B36" s="23"/>
      <c r="C36" s="1"/>
      <c r="D36" s="23"/>
      <c r="E36" s="23"/>
      <c r="F36" s="23"/>
      <c r="G36" s="2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"/>
      <c r="B37" s="23"/>
      <c r="C37" s="1"/>
      <c r="D37" s="23"/>
      <c r="E37" s="23"/>
      <c r="F37" s="23"/>
      <c r="G37" s="2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"/>
      <c r="B38" s="23"/>
      <c r="C38" s="1"/>
      <c r="D38" s="23"/>
      <c r="E38" s="23"/>
      <c r="F38" s="23"/>
      <c r="G38" s="2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"/>
      <c r="B39" s="23"/>
      <c r="C39" s="1"/>
      <c r="D39" s="23"/>
      <c r="E39" s="23"/>
      <c r="F39" s="23"/>
      <c r="G39" s="2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"/>
      <c r="B40" s="23"/>
      <c r="C40" s="1"/>
      <c r="D40" s="23"/>
      <c r="E40" s="23"/>
      <c r="F40" s="23"/>
      <c r="G40" s="2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"/>
      <c r="B41" s="23"/>
      <c r="C41" s="1"/>
      <c r="D41" s="23"/>
      <c r="E41" s="23"/>
      <c r="F41" s="23"/>
      <c r="G41" s="2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"/>
      <c r="B42" s="23"/>
      <c r="C42" s="1"/>
      <c r="D42" s="23"/>
      <c r="E42" s="23"/>
      <c r="F42" s="23"/>
      <c r="G42" s="2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">
      <c r="A43" s="1"/>
      <c r="B43" s="23"/>
      <c r="C43" s="1"/>
      <c r="D43" s="23"/>
      <c r="E43" s="23"/>
      <c r="F43" s="23"/>
      <c r="G43" s="2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1"/>
      <c r="B44" s="23"/>
      <c r="C44" s="1"/>
      <c r="D44" s="23"/>
      <c r="E44" s="23"/>
      <c r="F44" s="23"/>
      <c r="G44" s="2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">
      <c r="A45" s="1"/>
      <c r="B45" s="23"/>
      <c r="C45" s="1"/>
      <c r="D45" s="23"/>
      <c r="E45" s="23"/>
      <c r="F45" s="23"/>
      <c r="G45" s="2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1"/>
      <c r="B46" s="23"/>
      <c r="C46" s="1"/>
      <c r="D46" s="23"/>
      <c r="E46" s="23"/>
      <c r="F46" s="23"/>
      <c r="G46" s="2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1"/>
      <c r="B47" s="23"/>
      <c r="C47" s="1"/>
      <c r="D47" s="23"/>
      <c r="E47" s="23"/>
      <c r="F47" s="23"/>
      <c r="G47" s="2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1"/>
      <c r="B48" s="23"/>
      <c r="C48" s="1"/>
      <c r="D48" s="23"/>
      <c r="E48" s="23"/>
      <c r="F48" s="23"/>
      <c r="G48" s="2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"/>
      <c r="B49" s="23"/>
      <c r="C49" s="1"/>
      <c r="D49" s="23"/>
      <c r="E49" s="23"/>
      <c r="F49" s="23"/>
      <c r="G49" s="2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"/>
      <c r="B50" s="23"/>
      <c r="C50" s="1"/>
      <c r="D50" s="23"/>
      <c r="E50" s="23"/>
      <c r="F50" s="23"/>
      <c r="G50" s="2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"/>
      <c r="B51" s="23"/>
      <c r="C51" s="1"/>
      <c r="D51" s="23"/>
      <c r="E51" s="23"/>
      <c r="F51" s="23"/>
      <c r="G51" s="2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"/>
      <c r="B52" s="23"/>
      <c r="C52" s="1"/>
      <c r="D52" s="23"/>
      <c r="E52" s="23"/>
      <c r="F52" s="23"/>
      <c r="G52" s="2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1"/>
      <c r="B53" s="23"/>
      <c r="C53" s="1"/>
      <c r="D53" s="23"/>
      <c r="E53" s="23"/>
      <c r="F53" s="23"/>
      <c r="G53" s="2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1"/>
      <c r="B54" s="23"/>
      <c r="C54" s="1"/>
      <c r="D54" s="23"/>
      <c r="E54" s="23"/>
      <c r="F54" s="23"/>
      <c r="G54" s="2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1"/>
      <c r="B55" s="23"/>
      <c r="C55" s="1"/>
      <c r="D55" s="23"/>
      <c r="E55" s="23"/>
      <c r="F55" s="23"/>
      <c r="G55" s="2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1"/>
      <c r="B56" s="23"/>
      <c r="C56" s="1"/>
      <c r="D56" s="23"/>
      <c r="E56" s="23"/>
      <c r="F56" s="23"/>
      <c r="G56" s="2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1"/>
      <c r="B57" s="23"/>
      <c r="C57" s="1"/>
      <c r="D57" s="23"/>
      <c r="E57" s="23"/>
      <c r="F57" s="23"/>
      <c r="G57" s="2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"/>
      <c r="B58" s="23"/>
      <c r="C58" s="1"/>
      <c r="D58" s="23"/>
      <c r="E58" s="23"/>
      <c r="F58" s="23"/>
      <c r="G58" s="2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">
      <c r="A59" s="1"/>
      <c r="B59" s="23"/>
      <c r="C59" s="1"/>
      <c r="D59" s="23"/>
      <c r="E59" s="23"/>
      <c r="F59" s="23"/>
      <c r="G59" s="2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">
      <c r="A60" s="1"/>
      <c r="B60" s="23"/>
      <c r="C60" s="1"/>
      <c r="D60" s="23"/>
      <c r="E60" s="23"/>
      <c r="F60" s="23"/>
      <c r="G60" s="2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">
      <c r="A61" s="1"/>
      <c r="B61" s="23"/>
      <c r="C61" s="1"/>
      <c r="D61" s="23"/>
      <c r="E61" s="23"/>
      <c r="F61" s="23"/>
      <c r="G61" s="2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">
      <c r="A62" s="1"/>
      <c r="B62" s="23"/>
      <c r="C62" s="1"/>
      <c r="D62" s="23"/>
      <c r="E62" s="23"/>
      <c r="F62" s="23"/>
      <c r="G62" s="2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">
      <c r="A63" s="1"/>
      <c r="B63" s="23"/>
      <c r="C63" s="1"/>
      <c r="D63" s="23"/>
      <c r="E63" s="23"/>
      <c r="F63" s="23"/>
      <c r="G63" s="2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">
      <c r="A64" s="1"/>
      <c r="B64" s="23"/>
      <c r="C64" s="1"/>
      <c r="D64" s="23"/>
      <c r="E64" s="23"/>
      <c r="F64" s="23"/>
      <c r="G64" s="2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">
      <c r="A65" s="1"/>
      <c r="B65" s="23"/>
      <c r="C65" s="1"/>
      <c r="D65" s="23"/>
      <c r="E65" s="23"/>
      <c r="F65" s="23"/>
      <c r="G65" s="2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">
      <c r="A66" s="1"/>
      <c r="B66" s="23"/>
      <c r="C66" s="1"/>
      <c r="D66" s="23"/>
      <c r="E66" s="23"/>
      <c r="F66" s="23"/>
      <c r="G66" s="2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">
      <c r="A67" s="1"/>
      <c r="B67" s="23"/>
      <c r="C67" s="1"/>
      <c r="D67" s="23"/>
      <c r="E67" s="23"/>
      <c r="F67" s="23"/>
      <c r="G67" s="2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">
      <c r="A68" s="1"/>
      <c r="B68" s="23"/>
      <c r="C68" s="1"/>
      <c r="D68" s="23"/>
      <c r="E68" s="23"/>
      <c r="F68" s="23"/>
      <c r="G68" s="2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">
      <c r="A69" s="1"/>
      <c r="B69" s="23"/>
      <c r="C69" s="1"/>
      <c r="D69" s="23"/>
      <c r="E69" s="23"/>
      <c r="F69" s="23"/>
      <c r="G69" s="2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">
      <c r="A70" s="1"/>
      <c r="B70" s="23"/>
      <c r="C70" s="1"/>
      <c r="D70" s="23"/>
      <c r="E70" s="23"/>
      <c r="F70" s="23"/>
      <c r="G70" s="2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">
      <c r="A71" s="1"/>
      <c r="B71" s="23"/>
      <c r="C71" s="1"/>
      <c r="D71" s="23"/>
      <c r="E71" s="23"/>
      <c r="F71" s="23"/>
      <c r="G71" s="2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">
      <c r="A72" s="1"/>
      <c r="B72" s="23"/>
      <c r="C72" s="1"/>
      <c r="D72" s="23"/>
      <c r="E72" s="23"/>
      <c r="F72" s="23"/>
      <c r="G72" s="2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">
      <c r="A73" s="1"/>
      <c r="B73" s="23"/>
      <c r="C73" s="1"/>
      <c r="D73" s="23"/>
      <c r="E73" s="23"/>
      <c r="F73" s="23"/>
      <c r="G73" s="2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">
      <c r="A74" s="1"/>
      <c r="B74" s="23"/>
      <c r="C74" s="1"/>
      <c r="D74" s="23"/>
      <c r="E74" s="23"/>
      <c r="F74" s="23"/>
      <c r="G74" s="2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">
      <c r="A75" s="1"/>
      <c r="B75" s="23"/>
      <c r="C75" s="1"/>
      <c r="D75" s="23"/>
      <c r="E75" s="23"/>
      <c r="F75" s="23"/>
      <c r="G75" s="2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">
      <c r="A76" s="1"/>
      <c r="B76" s="23"/>
      <c r="C76" s="1"/>
      <c r="D76" s="23"/>
      <c r="E76" s="23"/>
      <c r="F76" s="23"/>
      <c r="G76" s="2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">
      <c r="A77" s="1"/>
      <c r="B77" s="23"/>
      <c r="C77" s="1"/>
      <c r="D77" s="23"/>
      <c r="E77" s="23"/>
      <c r="F77" s="23"/>
      <c r="G77" s="2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">
      <c r="A78" s="1"/>
      <c r="B78" s="23"/>
      <c r="C78" s="1"/>
      <c r="D78" s="23"/>
      <c r="E78" s="23"/>
      <c r="F78" s="23"/>
      <c r="G78" s="2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</sheetData>
  <sheetProtection formatCells="0" formatColumns="0" formatRows="0" insertColumns="0" insertRows="0"/>
  <sortState ref="B8:S34">
    <sortCondition ref="D8:D34"/>
  </sortState>
  <mergeCells count="9">
    <mergeCell ref="E5:G5"/>
    <mergeCell ref="E6:G6"/>
    <mergeCell ref="H1:S3"/>
    <mergeCell ref="H6:J6"/>
    <mergeCell ref="K6:M6"/>
    <mergeCell ref="H5:J5"/>
    <mergeCell ref="K5:M5"/>
    <mergeCell ref="N5:P5"/>
    <mergeCell ref="N6:P6"/>
  </mergeCells>
  <phoneticPr fontId="0" type="noConversion"/>
  <conditionalFormatting sqref="U8:U34 S8:S18">
    <cfRule type="cellIs" dxfId="195" priority="241" stopIfTrue="1" operator="equal">
      <formula>1</formula>
    </cfRule>
    <cfRule type="cellIs" dxfId="194" priority="242" stopIfTrue="1" operator="equal">
      <formula>2</formula>
    </cfRule>
    <cfRule type="cellIs" dxfId="193" priority="243" stopIfTrue="1" operator="equal">
      <formula>3</formula>
    </cfRule>
  </conditionalFormatting>
  <conditionalFormatting sqref="S8:S18">
    <cfRule type="cellIs" dxfId="192" priority="238" operator="equal">
      <formula>4</formula>
    </cfRule>
  </conditionalFormatting>
  <conditionalFormatting sqref="S8:S18 M8:M18 J8:J18 G8:G18 Q8:Q18">
    <cfRule type="cellIs" dxfId="191" priority="235" operator="equal">
      <formula>6</formula>
    </cfRule>
    <cfRule type="cellIs" dxfId="190" priority="236" operator="equal">
      <formula>4</formula>
    </cfRule>
    <cfRule type="cellIs" dxfId="189" priority="237" operator="equal">
      <formula>5</formula>
    </cfRule>
  </conditionalFormatting>
  <conditionalFormatting sqref="M8:M18 J8:J18 G8:G18 Q8:Q18">
    <cfRule type="cellIs" dxfId="188" priority="181" stopIfTrue="1" operator="equal">
      <formula>3</formula>
    </cfRule>
    <cfRule type="cellIs" dxfId="187" priority="182" stopIfTrue="1" operator="equal">
      <formula>2</formula>
    </cfRule>
  </conditionalFormatting>
  <conditionalFormatting sqref="M8:M18 J8:J18 G8:G18 Q8:Q18">
    <cfRule type="cellIs" dxfId="186" priority="223" stopIfTrue="1" operator="equal">
      <formula>3</formula>
    </cfRule>
    <cfRule type="cellIs" dxfId="185" priority="224" stopIfTrue="1" operator="equal">
      <formula>1</formula>
    </cfRule>
    <cfRule type="cellIs" dxfId="184" priority="225" stopIfTrue="1" operator="equal">
      <formula>2</formula>
    </cfRule>
  </conditionalFormatting>
  <conditionalFormatting sqref="P8:P18">
    <cfRule type="cellIs" dxfId="183" priority="137" operator="equal">
      <formula>6</formula>
    </cfRule>
    <cfRule type="cellIs" dxfId="182" priority="138" operator="equal">
      <formula>4</formula>
    </cfRule>
    <cfRule type="cellIs" dxfId="181" priority="139" operator="equal">
      <formula>5</formula>
    </cfRule>
  </conditionalFormatting>
  <conditionalFormatting sqref="P8:P18">
    <cfRule type="cellIs" dxfId="180" priority="132" stopIfTrue="1" operator="equal">
      <formula>3</formula>
    </cfRule>
    <cfRule type="cellIs" dxfId="179" priority="133" stopIfTrue="1" operator="equal">
      <formula>2</formula>
    </cfRule>
  </conditionalFormatting>
  <conditionalFormatting sqref="P8:P18">
    <cfRule type="cellIs" dxfId="178" priority="134" stopIfTrue="1" operator="equal">
      <formula>3</formula>
    </cfRule>
    <cfRule type="cellIs" dxfId="177" priority="135" stopIfTrue="1" operator="equal">
      <formula>1</formula>
    </cfRule>
    <cfRule type="cellIs" dxfId="176" priority="136" stopIfTrue="1" operator="equal">
      <formula>2</formula>
    </cfRule>
  </conditionalFormatting>
  <conditionalFormatting sqref="S19:S22">
    <cfRule type="cellIs" dxfId="175" priority="78" stopIfTrue="1" operator="equal">
      <formula>1</formula>
    </cfRule>
    <cfRule type="cellIs" dxfId="174" priority="79" stopIfTrue="1" operator="equal">
      <formula>2</formula>
    </cfRule>
    <cfRule type="cellIs" dxfId="173" priority="80" stopIfTrue="1" operator="equal">
      <formula>3</formula>
    </cfRule>
  </conditionalFormatting>
  <conditionalFormatting sqref="S19:S22">
    <cfRule type="cellIs" dxfId="172" priority="77" operator="equal">
      <formula>4</formula>
    </cfRule>
  </conditionalFormatting>
  <conditionalFormatting sqref="S19:S22 M19:M22 J19:J22 G19:G22 Q19:Q22">
    <cfRule type="cellIs" dxfId="171" priority="74" operator="equal">
      <formula>6</formula>
    </cfRule>
    <cfRule type="cellIs" dxfId="170" priority="75" operator="equal">
      <formula>4</formula>
    </cfRule>
    <cfRule type="cellIs" dxfId="169" priority="76" operator="equal">
      <formula>5</formula>
    </cfRule>
  </conditionalFormatting>
  <conditionalFormatting sqref="M19:M22 J19:J22 G19:G22 Q19:Q22">
    <cfRule type="cellIs" dxfId="168" priority="69" stopIfTrue="1" operator="equal">
      <formula>3</formula>
    </cfRule>
    <cfRule type="cellIs" dxfId="167" priority="70" stopIfTrue="1" operator="equal">
      <formula>2</formula>
    </cfRule>
  </conditionalFormatting>
  <conditionalFormatting sqref="M19:M22 J19:J22 G19:G22 Q19:Q22">
    <cfRule type="cellIs" dxfId="166" priority="71" stopIfTrue="1" operator="equal">
      <formula>3</formula>
    </cfRule>
    <cfRule type="cellIs" dxfId="165" priority="72" stopIfTrue="1" operator="equal">
      <formula>1</formula>
    </cfRule>
    <cfRule type="cellIs" dxfId="164" priority="73" stopIfTrue="1" operator="equal">
      <formula>2</formula>
    </cfRule>
  </conditionalFormatting>
  <conditionalFormatting sqref="P19:P22">
    <cfRule type="cellIs" dxfId="163" priority="66" operator="equal">
      <formula>6</formula>
    </cfRule>
    <cfRule type="cellIs" dxfId="162" priority="67" operator="equal">
      <formula>4</formula>
    </cfRule>
    <cfRule type="cellIs" dxfId="161" priority="68" operator="equal">
      <formula>5</formula>
    </cfRule>
  </conditionalFormatting>
  <conditionalFormatting sqref="P19:P22">
    <cfRule type="cellIs" dxfId="160" priority="61" stopIfTrue="1" operator="equal">
      <formula>3</formula>
    </cfRule>
    <cfRule type="cellIs" dxfId="159" priority="62" stopIfTrue="1" operator="equal">
      <formula>2</formula>
    </cfRule>
  </conditionalFormatting>
  <conditionalFormatting sqref="P19:P22">
    <cfRule type="cellIs" dxfId="158" priority="63" stopIfTrue="1" operator="equal">
      <formula>3</formula>
    </cfRule>
    <cfRule type="cellIs" dxfId="157" priority="64" stopIfTrue="1" operator="equal">
      <formula>1</formula>
    </cfRule>
    <cfRule type="cellIs" dxfId="156" priority="65" stopIfTrue="1" operator="equal">
      <formula>2</formula>
    </cfRule>
  </conditionalFormatting>
  <conditionalFormatting sqref="S23:S26">
    <cfRule type="cellIs" dxfId="155" priority="58" stopIfTrue="1" operator="equal">
      <formula>1</formula>
    </cfRule>
    <cfRule type="cellIs" dxfId="154" priority="59" stopIfTrue="1" operator="equal">
      <formula>2</formula>
    </cfRule>
    <cfRule type="cellIs" dxfId="153" priority="60" stopIfTrue="1" operator="equal">
      <formula>3</formula>
    </cfRule>
  </conditionalFormatting>
  <conditionalFormatting sqref="S23:S26">
    <cfRule type="cellIs" dxfId="152" priority="57" operator="equal">
      <formula>4</formula>
    </cfRule>
  </conditionalFormatting>
  <conditionalFormatting sqref="S23:S26 M23:M26 J23:J26 G23:G26 Q23:Q26">
    <cfRule type="cellIs" dxfId="151" priority="54" operator="equal">
      <formula>6</formula>
    </cfRule>
    <cfRule type="cellIs" dxfId="150" priority="55" operator="equal">
      <formula>4</formula>
    </cfRule>
    <cfRule type="cellIs" dxfId="149" priority="56" operator="equal">
      <formula>5</formula>
    </cfRule>
  </conditionalFormatting>
  <conditionalFormatting sqref="M23:M26 J23:J26 G23:G26 Q23:Q26">
    <cfRule type="cellIs" dxfId="148" priority="49" stopIfTrue="1" operator="equal">
      <formula>3</formula>
    </cfRule>
    <cfRule type="cellIs" dxfId="147" priority="50" stopIfTrue="1" operator="equal">
      <formula>2</formula>
    </cfRule>
  </conditionalFormatting>
  <conditionalFormatting sqref="M23:M26 J23:J26 G23:G26 Q23:Q26">
    <cfRule type="cellIs" dxfId="146" priority="51" stopIfTrue="1" operator="equal">
      <formula>3</formula>
    </cfRule>
    <cfRule type="cellIs" dxfId="145" priority="52" stopIfTrue="1" operator="equal">
      <formula>1</formula>
    </cfRule>
    <cfRule type="cellIs" dxfId="144" priority="53" stopIfTrue="1" operator="equal">
      <formula>2</formula>
    </cfRule>
  </conditionalFormatting>
  <conditionalFormatting sqref="P23:P26">
    <cfRule type="cellIs" dxfId="143" priority="46" operator="equal">
      <formula>6</formula>
    </cfRule>
    <cfRule type="cellIs" dxfId="142" priority="47" operator="equal">
      <formula>4</formula>
    </cfRule>
    <cfRule type="cellIs" dxfId="141" priority="48" operator="equal">
      <formula>5</formula>
    </cfRule>
  </conditionalFormatting>
  <conditionalFormatting sqref="P23:P26">
    <cfRule type="cellIs" dxfId="140" priority="41" stopIfTrue="1" operator="equal">
      <formula>3</formula>
    </cfRule>
    <cfRule type="cellIs" dxfId="139" priority="42" stopIfTrue="1" operator="equal">
      <formula>2</formula>
    </cfRule>
  </conditionalFormatting>
  <conditionalFormatting sqref="P23:P26">
    <cfRule type="cellIs" dxfId="138" priority="43" stopIfTrue="1" operator="equal">
      <formula>3</formula>
    </cfRule>
    <cfRule type="cellIs" dxfId="137" priority="44" stopIfTrue="1" operator="equal">
      <formula>1</formula>
    </cfRule>
    <cfRule type="cellIs" dxfId="136" priority="45" stopIfTrue="1" operator="equal">
      <formula>2</formula>
    </cfRule>
  </conditionalFormatting>
  <conditionalFormatting sqref="S27:S30">
    <cfRule type="cellIs" dxfId="135" priority="38" stopIfTrue="1" operator="equal">
      <formula>1</formula>
    </cfRule>
    <cfRule type="cellIs" dxfId="134" priority="39" stopIfTrue="1" operator="equal">
      <formula>2</formula>
    </cfRule>
    <cfRule type="cellIs" dxfId="133" priority="40" stopIfTrue="1" operator="equal">
      <formula>3</formula>
    </cfRule>
  </conditionalFormatting>
  <conditionalFormatting sqref="S27:S30">
    <cfRule type="cellIs" dxfId="132" priority="37" operator="equal">
      <formula>4</formula>
    </cfRule>
  </conditionalFormatting>
  <conditionalFormatting sqref="S27:S30 M27:M30 J27:J30 G27:G30 Q27:Q30">
    <cfRule type="cellIs" dxfId="131" priority="34" operator="equal">
      <formula>6</formula>
    </cfRule>
    <cfRule type="cellIs" dxfId="130" priority="35" operator="equal">
      <formula>4</formula>
    </cfRule>
    <cfRule type="cellIs" dxfId="129" priority="36" operator="equal">
      <formula>5</formula>
    </cfRule>
  </conditionalFormatting>
  <conditionalFormatting sqref="M27:M30 J27:J30 G27:G30 Q27:Q30">
    <cfRule type="cellIs" dxfId="128" priority="29" stopIfTrue="1" operator="equal">
      <formula>3</formula>
    </cfRule>
    <cfRule type="cellIs" dxfId="127" priority="30" stopIfTrue="1" operator="equal">
      <formula>2</formula>
    </cfRule>
  </conditionalFormatting>
  <conditionalFormatting sqref="M27:M30 J27:J30 G27:G30 Q27:Q30">
    <cfRule type="cellIs" dxfId="126" priority="31" stopIfTrue="1" operator="equal">
      <formula>3</formula>
    </cfRule>
    <cfRule type="cellIs" dxfId="125" priority="32" stopIfTrue="1" operator="equal">
      <formula>1</formula>
    </cfRule>
    <cfRule type="cellIs" dxfId="124" priority="33" stopIfTrue="1" operator="equal">
      <formula>2</formula>
    </cfRule>
  </conditionalFormatting>
  <conditionalFormatting sqref="P27:P30">
    <cfRule type="cellIs" dxfId="123" priority="26" operator="equal">
      <formula>6</formula>
    </cfRule>
    <cfRule type="cellIs" dxfId="122" priority="27" operator="equal">
      <formula>4</formula>
    </cfRule>
    <cfRule type="cellIs" dxfId="121" priority="28" operator="equal">
      <formula>5</formula>
    </cfRule>
  </conditionalFormatting>
  <conditionalFormatting sqref="P27:P30">
    <cfRule type="cellIs" dxfId="120" priority="21" stopIfTrue="1" operator="equal">
      <formula>3</formula>
    </cfRule>
    <cfRule type="cellIs" dxfId="119" priority="22" stopIfTrue="1" operator="equal">
      <formula>2</formula>
    </cfRule>
  </conditionalFormatting>
  <conditionalFormatting sqref="P27:P30">
    <cfRule type="cellIs" dxfId="118" priority="23" stopIfTrue="1" operator="equal">
      <formula>3</formula>
    </cfRule>
    <cfRule type="cellIs" dxfId="117" priority="24" stopIfTrue="1" operator="equal">
      <formula>1</formula>
    </cfRule>
    <cfRule type="cellIs" dxfId="116" priority="25" stopIfTrue="1" operator="equal">
      <formula>2</formula>
    </cfRule>
  </conditionalFormatting>
  <conditionalFormatting sqref="S31:S34">
    <cfRule type="cellIs" dxfId="115" priority="18" stopIfTrue="1" operator="equal">
      <formula>1</formula>
    </cfRule>
    <cfRule type="cellIs" dxfId="114" priority="19" stopIfTrue="1" operator="equal">
      <formula>2</formula>
    </cfRule>
    <cfRule type="cellIs" dxfId="113" priority="20" stopIfTrue="1" operator="equal">
      <formula>3</formula>
    </cfRule>
  </conditionalFormatting>
  <conditionalFormatting sqref="S31:S34">
    <cfRule type="cellIs" dxfId="112" priority="17" operator="equal">
      <formula>4</formula>
    </cfRule>
  </conditionalFormatting>
  <conditionalFormatting sqref="S31:S34 M31:M34 J31:J34 G31:G34 Q31:Q34">
    <cfRule type="cellIs" dxfId="111" priority="14" operator="equal">
      <formula>6</formula>
    </cfRule>
    <cfRule type="cellIs" dxfId="110" priority="15" operator="equal">
      <formula>4</formula>
    </cfRule>
    <cfRule type="cellIs" dxfId="109" priority="16" operator="equal">
      <formula>5</formula>
    </cfRule>
  </conditionalFormatting>
  <conditionalFormatting sqref="M31:M34 J31:J34 G31:G34 Q31:Q34">
    <cfRule type="cellIs" dxfId="108" priority="9" stopIfTrue="1" operator="equal">
      <formula>3</formula>
    </cfRule>
    <cfRule type="cellIs" dxfId="107" priority="10" stopIfTrue="1" operator="equal">
      <formula>2</formula>
    </cfRule>
  </conditionalFormatting>
  <conditionalFormatting sqref="M31:M34 J31:J34 G31:G34 Q31:Q34">
    <cfRule type="cellIs" dxfId="106" priority="11" stopIfTrue="1" operator="equal">
      <formula>3</formula>
    </cfRule>
    <cfRule type="cellIs" dxfId="105" priority="12" stopIfTrue="1" operator="equal">
      <formula>1</formula>
    </cfRule>
    <cfRule type="cellIs" dxfId="104" priority="13" stopIfTrue="1" operator="equal">
      <formula>2</formula>
    </cfRule>
  </conditionalFormatting>
  <conditionalFormatting sqref="P31:P34">
    <cfRule type="cellIs" dxfId="103" priority="6" operator="equal">
      <formula>6</formula>
    </cfRule>
    <cfRule type="cellIs" dxfId="102" priority="7" operator="equal">
      <formula>4</formula>
    </cfRule>
    <cfRule type="cellIs" dxfId="101" priority="8" operator="equal">
      <formula>5</formula>
    </cfRule>
  </conditionalFormatting>
  <conditionalFormatting sqref="P31:P34">
    <cfRule type="cellIs" dxfId="100" priority="1" stopIfTrue="1" operator="equal">
      <formula>3</formula>
    </cfRule>
    <cfRule type="cellIs" dxfId="99" priority="2" stopIfTrue="1" operator="equal">
      <formula>2</formula>
    </cfRule>
  </conditionalFormatting>
  <conditionalFormatting sqref="P31:P34">
    <cfRule type="cellIs" dxfId="98" priority="3" stopIfTrue="1" operator="equal">
      <formula>3</formula>
    </cfRule>
    <cfRule type="cellIs" dxfId="97" priority="4" stopIfTrue="1" operator="equal">
      <formula>1</formula>
    </cfRule>
    <cfRule type="cellIs" dxfId="96" priority="5" stopIfTrue="1" operator="equal">
      <formula>2</formula>
    </cfRule>
  </conditionalFormatting>
  <pageMargins left="0.15748031496062992" right="0.11811023622047245" top="0.23622047244094491" bottom="0.39370078740157483" header="0.51181102362204722" footer="0.35433070866141736"/>
  <pageSetup paperSize="9" scale="74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66"/>
    <pageSetUpPr fitToPage="1"/>
  </sheetPr>
  <dimension ref="A1:AE58"/>
  <sheetViews>
    <sheetView zoomScale="85" zoomScaleNormal="85" workbookViewId="0">
      <pane ySplit="7" topLeftCell="A17" activePane="bottomLeft" state="frozen"/>
      <selection pane="bottomLeft" activeCell="B1" sqref="B1"/>
    </sheetView>
  </sheetViews>
  <sheetFormatPr defaultRowHeight="12.75" x14ac:dyDescent="0.2"/>
  <cols>
    <col min="1" max="1" width="2.42578125" style="4" customWidth="1"/>
    <col min="2" max="2" width="22.7109375" style="24" customWidth="1"/>
    <col min="3" max="3" width="11" style="4" customWidth="1"/>
    <col min="4" max="4" width="24.85546875" style="24" bestFit="1" customWidth="1"/>
    <col min="5" max="7" width="8.7109375" style="24" customWidth="1"/>
    <col min="8" max="17" width="8.7109375" style="4" customWidth="1"/>
    <col min="18" max="18" width="11.7109375" style="4" customWidth="1"/>
    <col min="19" max="19" width="12.7109375" style="4" customWidth="1"/>
    <col min="20" max="20" width="4.5703125" style="4" customWidth="1"/>
    <col min="21" max="21" width="12.28515625" style="4" customWidth="1"/>
    <col min="22" max="16384" width="9.140625" style="4"/>
  </cols>
  <sheetData>
    <row r="1" spans="1:31" ht="23.25" customHeight="1" x14ac:dyDescent="0.25">
      <c r="A1" s="1"/>
      <c r="B1" s="2" t="s">
        <v>132</v>
      </c>
      <c r="C1" s="18"/>
      <c r="D1" s="3"/>
      <c r="E1" s="3"/>
      <c r="F1" s="3"/>
      <c r="G1" s="3"/>
      <c r="H1" s="195"/>
      <c r="I1" s="196"/>
      <c r="J1" s="197"/>
      <c r="K1" s="197"/>
      <c r="L1" s="197"/>
      <c r="M1" s="197"/>
      <c r="N1" s="197"/>
      <c r="O1" s="197"/>
      <c r="P1" s="197"/>
      <c r="Q1" s="197"/>
      <c r="R1" s="197"/>
      <c r="S1" s="19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5">
      <c r="A2" s="1"/>
      <c r="B2" s="2" t="s">
        <v>65</v>
      </c>
      <c r="C2" s="18"/>
      <c r="D2" s="3"/>
      <c r="E2" s="3"/>
      <c r="F2" s="3"/>
      <c r="G2" s="3"/>
      <c r="H2" s="199"/>
      <c r="I2" s="200"/>
      <c r="J2" s="201"/>
      <c r="K2" s="201"/>
      <c r="L2" s="201"/>
      <c r="M2" s="201"/>
      <c r="N2" s="201"/>
      <c r="O2" s="201"/>
      <c r="P2" s="201"/>
      <c r="Q2" s="201"/>
      <c r="R2" s="201"/>
      <c r="S2" s="20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" customHeight="1" x14ac:dyDescent="0.25">
      <c r="A3" s="1"/>
      <c r="B3" s="36" t="s">
        <v>100</v>
      </c>
      <c r="C3" s="18"/>
      <c r="D3" s="3"/>
      <c r="E3" s="3"/>
      <c r="F3" s="3"/>
      <c r="G3" s="3"/>
      <c r="H3" s="203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5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3.5" thickBot="1" x14ac:dyDescent="0.25">
      <c r="A4" s="1"/>
      <c r="B4" s="3"/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5"/>
      <c r="B5" s="25" t="s">
        <v>0</v>
      </c>
      <c r="C5" s="19" t="s">
        <v>1</v>
      </c>
      <c r="D5" s="19" t="s">
        <v>11</v>
      </c>
      <c r="E5" s="189" t="s">
        <v>16</v>
      </c>
      <c r="F5" s="190"/>
      <c r="G5" s="191"/>
      <c r="H5" s="206" t="s">
        <v>12</v>
      </c>
      <c r="I5" s="207"/>
      <c r="J5" s="208"/>
      <c r="K5" s="206" t="s">
        <v>9</v>
      </c>
      <c r="L5" s="207"/>
      <c r="M5" s="208"/>
      <c r="N5" s="209" t="s">
        <v>15</v>
      </c>
      <c r="O5" s="190"/>
      <c r="P5" s="208"/>
      <c r="Q5" s="6" t="s">
        <v>4</v>
      </c>
      <c r="R5" s="6" t="s">
        <v>4</v>
      </c>
      <c r="S5" s="37" t="s">
        <v>5</v>
      </c>
      <c r="T5" s="7"/>
      <c r="U5" s="7"/>
      <c r="V5" s="7"/>
      <c r="W5" s="7"/>
      <c r="X5" s="7"/>
      <c r="Y5" s="7"/>
      <c r="Z5" s="7"/>
      <c r="AA5" s="1"/>
      <c r="AB5" s="1"/>
      <c r="AC5" s="1"/>
      <c r="AD5" s="1"/>
      <c r="AE5" s="1"/>
    </row>
    <row r="6" spans="1:31" x14ac:dyDescent="0.2">
      <c r="A6" s="5"/>
      <c r="B6" s="26"/>
      <c r="C6" s="14"/>
      <c r="D6" s="20"/>
      <c r="E6" s="192" t="s">
        <v>8</v>
      </c>
      <c r="F6" s="193"/>
      <c r="G6" s="194"/>
      <c r="H6" s="192" t="s">
        <v>20</v>
      </c>
      <c r="I6" s="193"/>
      <c r="J6" s="194"/>
      <c r="K6" s="192" t="s">
        <v>7</v>
      </c>
      <c r="L6" s="193"/>
      <c r="M6" s="194"/>
      <c r="N6" s="192"/>
      <c r="O6" s="193"/>
      <c r="P6" s="194"/>
      <c r="Q6" s="66" t="s">
        <v>18</v>
      </c>
      <c r="R6" s="15" t="s">
        <v>3</v>
      </c>
      <c r="S6" s="38" t="s">
        <v>6</v>
      </c>
      <c r="T6" s="7"/>
      <c r="U6" s="7"/>
      <c r="V6" s="7"/>
      <c r="W6" s="7"/>
      <c r="X6" s="7"/>
      <c r="Y6" s="7"/>
      <c r="Z6" s="7"/>
      <c r="AA6" s="1"/>
      <c r="AB6" s="1"/>
      <c r="AC6" s="1"/>
      <c r="AD6" s="1"/>
      <c r="AE6" s="1"/>
    </row>
    <row r="7" spans="1:31" ht="13.5" thickBot="1" x14ac:dyDescent="0.25">
      <c r="A7" s="5"/>
      <c r="B7" s="27"/>
      <c r="C7" s="8"/>
      <c r="D7" s="21"/>
      <c r="E7" s="9" t="s">
        <v>2</v>
      </c>
      <c r="F7" s="82" t="s">
        <v>17</v>
      </c>
      <c r="G7" s="10" t="s">
        <v>3</v>
      </c>
      <c r="H7" s="9" t="s">
        <v>2</v>
      </c>
      <c r="I7" s="82" t="s">
        <v>17</v>
      </c>
      <c r="J7" s="10" t="s">
        <v>3</v>
      </c>
      <c r="K7" s="9" t="s">
        <v>2</v>
      </c>
      <c r="L7" s="82" t="s">
        <v>17</v>
      </c>
      <c r="M7" s="10" t="s">
        <v>3</v>
      </c>
      <c r="N7" s="35" t="s">
        <v>2</v>
      </c>
      <c r="O7" s="82" t="s">
        <v>17</v>
      </c>
      <c r="P7" s="10" t="s">
        <v>3</v>
      </c>
      <c r="Q7" s="118"/>
      <c r="R7" s="115" t="s">
        <v>10</v>
      </c>
      <c r="S7" s="34" t="s">
        <v>10</v>
      </c>
      <c r="T7" s="7"/>
      <c r="U7" s="7"/>
      <c r="V7" s="7"/>
      <c r="W7" s="7"/>
      <c r="X7" s="7"/>
      <c r="Y7" s="7"/>
      <c r="Z7" s="7"/>
      <c r="AA7" s="1"/>
      <c r="AB7" s="1"/>
      <c r="AC7" s="1"/>
      <c r="AD7" s="1"/>
      <c r="AE7" s="1"/>
    </row>
    <row r="8" spans="1:31" ht="13.5" thickTop="1" x14ac:dyDescent="0.2">
      <c r="A8" s="5"/>
      <c r="B8" s="151" t="s">
        <v>54</v>
      </c>
      <c r="C8" s="136">
        <v>39246</v>
      </c>
      <c r="D8" s="135" t="s">
        <v>87</v>
      </c>
      <c r="E8" s="67">
        <v>9.27</v>
      </c>
      <c r="F8" s="64">
        <f t="shared" ref="F8:F35" si="0">IF(E8&lt;&gt;0,INT(46.0849*(13-E8)^1.81),0)</f>
        <v>499</v>
      </c>
      <c r="G8" s="33">
        <f t="shared" ref="G8:G35" si="1">IF(+F8,+RANK(F8,F$8:F$35,0),0)</f>
        <v>4</v>
      </c>
      <c r="H8" s="71">
        <v>369</v>
      </c>
      <c r="I8" s="64">
        <f t="shared" ref="I8:I35" si="2">IF(H8&lt;&gt;0,INT(0.188807*(H8-210)^1.4),0)</f>
        <v>228</v>
      </c>
      <c r="J8" s="33">
        <f t="shared" ref="J8:J35" si="3">IF(+I8,+RANK(I8,I$8:I$35,0),0)</f>
        <v>4</v>
      </c>
      <c r="K8" s="67">
        <v>23.5</v>
      </c>
      <c r="L8" s="64">
        <f t="shared" ref="L8:L35" si="4">IF(K8&lt;&gt;0,INT(7.86*(K8-7.95)^1.1),0)</f>
        <v>160</v>
      </c>
      <c r="M8" s="33">
        <f t="shared" ref="M8:M35" si="5">IF(+L8,+RANK(L8,L$8:L$35,0),0)</f>
        <v>7</v>
      </c>
      <c r="N8" s="112">
        <v>1.478587962962963E-3</v>
      </c>
      <c r="O8" s="64">
        <f t="shared" ref="O8:O35" si="6">IF(N8&lt;&gt;0,INT(0.19889*(185-((MINUTE(N8)*60)+SECOND(N8)))^1.88),0)</f>
        <v>397</v>
      </c>
      <c r="P8" s="33">
        <f t="shared" ref="P8:P35" si="7">IF(+O8,+RANK(O8,O$8:O$35,0),0)</f>
        <v>2</v>
      </c>
      <c r="Q8" s="116">
        <f t="shared" ref="Q8:Q35" si="8">F8+I8+L8+O8</f>
        <v>1284</v>
      </c>
      <c r="R8" s="117">
        <f t="shared" ref="R8:R35" si="9">+IF(+AND(+G8&gt;0,+J8&gt;0,+M8&gt;0,+P8&gt;0),+G8+J8+M8+P8,"nekompletní")</f>
        <v>17</v>
      </c>
      <c r="S8" s="39">
        <f t="shared" ref="S8:S35" si="10">IF(+Q8,+RANK(Q8,Q$8:Q$35,0),0)</f>
        <v>3</v>
      </c>
      <c r="T8" s="7"/>
      <c r="U8" s="7"/>
      <c r="V8" s="7"/>
      <c r="W8" s="7"/>
      <c r="X8" s="7"/>
      <c r="Y8" s="7"/>
      <c r="Z8" s="7"/>
      <c r="AA8" s="1"/>
      <c r="AB8" s="1"/>
      <c r="AC8" s="1"/>
      <c r="AD8" s="1"/>
      <c r="AE8" s="1"/>
    </row>
    <row r="9" spans="1:31" x14ac:dyDescent="0.2">
      <c r="A9" s="5"/>
      <c r="B9" s="151" t="s">
        <v>53</v>
      </c>
      <c r="C9" s="136">
        <v>39220</v>
      </c>
      <c r="D9" s="135" t="s">
        <v>87</v>
      </c>
      <c r="E9" s="68">
        <v>9.11</v>
      </c>
      <c r="F9" s="59">
        <f t="shared" si="0"/>
        <v>538</v>
      </c>
      <c r="G9" s="30">
        <f t="shared" si="1"/>
        <v>3</v>
      </c>
      <c r="H9" s="72">
        <v>420</v>
      </c>
      <c r="I9" s="59">
        <f t="shared" si="2"/>
        <v>336</v>
      </c>
      <c r="J9" s="30">
        <f t="shared" si="3"/>
        <v>1</v>
      </c>
      <c r="K9" s="68">
        <v>26.7</v>
      </c>
      <c r="L9" s="59">
        <f t="shared" si="4"/>
        <v>197</v>
      </c>
      <c r="M9" s="30">
        <f t="shared" si="5"/>
        <v>5</v>
      </c>
      <c r="N9" s="103">
        <v>1.6739583333333331E-3</v>
      </c>
      <c r="O9" s="59">
        <f t="shared" si="6"/>
        <v>204</v>
      </c>
      <c r="P9" s="30">
        <f t="shared" si="7"/>
        <v>10</v>
      </c>
      <c r="Q9" s="116">
        <f t="shared" si="8"/>
        <v>1275</v>
      </c>
      <c r="R9" s="117">
        <f t="shared" si="9"/>
        <v>19</v>
      </c>
      <c r="S9" s="40">
        <f t="shared" si="10"/>
        <v>4</v>
      </c>
      <c r="T9" s="7"/>
      <c r="U9" s="7"/>
      <c r="V9" s="7"/>
      <c r="W9" s="7"/>
      <c r="X9" s="7"/>
      <c r="Y9" s="7"/>
      <c r="Z9" s="7"/>
      <c r="AA9" s="1"/>
      <c r="AB9" s="1"/>
      <c r="AC9" s="1"/>
      <c r="AD9" s="1"/>
      <c r="AE9" s="1"/>
    </row>
    <row r="10" spans="1:31" x14ac:dyDescent="0.2">
      <c r="A10" s="5"/>
      <c r="B10" s="151" t="s">
        <v>56</v>
      </c>
      <c r="C10" s="136">
        <v>39225</v>
      </c>
      <c r="D10" s="135" t="s">
        <v>87</v>
      </c>
      <c r="E10" s="68">
        <v>9.8699999999999992</v>
      </c>
      <c r="F10" s="59">
        <f t="shared" si="0"/>
        <v>363</v>
      </c>
      <c r="G10" s="30">
        <f t="shared" si="1"/>
        <v>9</v>
      </c>
      <c r="H10" s="72">
        <v>360</v>
      </c>
      <c r="I10" s="59">
        <f t="shared" si="2"/>
        <v>210</v>
      </c>
      <c r="J10" s="30">
        <f t="shared" si="3"/>
        <v>6</v>
      </c>
      <c r="K10" s="68">
        <v>28.3</v>
      </c>
      <c r="L10" s="59">
        <f t="shared" si="4"/>
        <v>216</v>
      </c>
      <c r="M10" s="30">
        <f t="shared" si="5"/>
        <v>3</v>
      </c>
      <c r="N10" s="103">
        <v>1.728587962962963E-3</v>
      </c>
      <c r="O10" s="59">
        <f t="shared" si="6"/>
        <v>167</v>
      </c>
      <c r="P10" s="30">
        <f t="shared" si="7"/>
        <v>14</v>
      </c>
      <c r="Q10" s="116">
        <f t="shared" si="8"/>
        <v>956</v>
      </c>
      <c r="R10" s="117">
        <f t="shared" si="9"/>
        <v>32</v>
      </c>
      <c r="S10" s="40">
        <f t="shared" si="10"/>
        <v>7</v>
      </c>
      <c r="T10" s="7"/>
      <c r="U10" s="7"/>
      <c r="V10" s="7"/>
      <c r="W10" s="7"/>
      <c r="X10" s="7"/>
      <c r="Y10" s="7"/>
      <c r="Z10" s="7"/>
      <c r="AA10" s="1"/>
      <c r="AB10" s="1"/>
      <c r="AC10" s="1"/>
      <c r="AD10" s="1"/>
      <c r="AE10" s="1"/>
    </row>
    <row r="11" spans="1:31" ht="13.5" thickBot="1" x14ac:dyDescent="0.25">
      <c r="A11" s="5"/>
      <c r="B11" s="147" t="s">
        <v>55</v>
      </c>
      <c r="C11" s="148">
        <v>39409</v>
      </c>
      <c r="D11" s="149" t="s">
        <v>87</v>
      </c>
      <c r="E11" s="69">
        <v>9.3000000000000007</v>
      </c>
      <c r="F11" s="61">
        <f t="shared" si="0"/>
        <v>492</v>
      </c>
      <c r="G11" s="43">
        <f t="shared" si="1"/>
        <v>5</v>
      </c>
      <c r="H11" s="73">
        <v>345</v>
      </c>
      <c r="I11" s="61">
        <f t="shared" si="2"/>
        <v>181</v>
      </c>
      <c r="J11" s="43">
        <f t="shared" si="3"/>
        <v>7</v>
      </c>
      <c r="K11" s="69">
        <v>17.5</v>
      </c>
      <c r="L11" s="61">
        <f t="shared" si="4"/>
        <v>94</v>
      </c>
      <c r="M11" s="43">
        <f t="shared" si="5"/>
        <v>17</v>
      </c>
      <c r="N11" s="104">
        <v>1.5256944444444443E-3</v>
      </c>
      <c r="O11" s="61">
        <f t="shared" si="6"/>
        <v>346</v>
      </c>
      <c r="P11" s="13">
        <f t="shared" si="7"/>
        <v>3</v>
      </c>
      <c r="Q11" s="129">
        <f t="shared" si="8"/>
        <v>1113</v>
      </c>
      <c r="R11" s="130">
        <f t="shared" si="9"/>
        <v>32</v>
      </c>
      <c r="S11" s="44">
        <f t="shared" si="10"/>
        <v>5</v>
      </c>
      <c r="T11" s="7" t="s">
        <v>134</v>
      </c>
      <c r="U11" s="7"/>
      <c r="V11" s="7"/>
      <c r="W11" s="7"/>
      <c r="X11" s="7"/>
      <c r="Y11" s="7"/>
      <c r="Z11" s="7"/>
      <c r="AA11" s="1"/>
      <c r="AB11" s="1"/>
      <c r="AC11" s="1"/>
      <c r="AD11" s="1"/>
      <c r="AE11" s="1"/>
    </row>
    <row r="12" spans="1:31" x14ac:dyDescent="0.2">
      <c r="A12" s="5"/>
      <c r="B12" s="142"/>
      <c r="C12" s="143"/>
      <c r="D12" s="144"/>
      <c r="E12" s="119"/>
      <c r="F12" s="63">
        <f t="shared" si="0"/>
        <v>0</v>
      </c>
      <c r="G12" s="46">
        <f t="shared" si="1"/>
        <v>0</v>
      </c>
      <c r="H12" s="120"/>
      <c r="I12" s="63">
        <f t="shared" si="2"/>
        <v>0</v>
      </c>
      <c r="J12" s="46">
        <f t="shared" si="3"/>
        <v>0</v>
      </c>
      <c r="K12" s="121"/>
      <c r="L12" s="63">
        <f t="shared" si="4"/>
        <v>0</v>
      </c>
      <c r="M12" s="46">
        <f t="shared" si="5"/>
        <v>0</v>
      </c>
      <c r="N12" s="122"/>
      <c r="O12" s="63">
        <f t="shared" si="6"/>
        <v>0</v>
      </c>
      <c r="P12" s="46">
        <f t="shared" si="7"/>
        <v>0</v>
      </c>
      <c r="Q12" s="145">
        <f t="shared" si="8"/>
        <v>0</v>
      </c>
      <c r="R12" s="146" t="str">
        <f t="shared" si="9"/>
        <v>nekompletní</v>
      </c>
      <c r="S12" s="47">
        <f t="shared" si="10"/>
        <v>0</v>
      </c>
      <c r="T12" s="7"/>
      <c r="U12" s="7"/>
      <c r="V12" s="7"/>
      <c r="W12" s="7"/>
      <c r="X12" s="7"/>
      <c r="Y12" s="7"/>
      <c r="Z12" s="7"/>
      <c r="AA12" s="1"/>
      <c r="AB12" s="1"/>
      <c r="AC12" s="1"/>
      <c r="AD12" s="1"/>
      <c r="AE12" s="1"/>
    </row>
    <row r="13" spans="1:31" x14ac:dyDescent="0.2">
      <c r="A13" s="5"/>
      <c r="B13" s="151" t="s">
        <v>106</v>
      </c>
      <c r="C13" s="136">
        <v>39394</v>
      </c>
      <c r="D13" s="135" t="s">
        <v>90</v>
      </c>
      <c r="E13" s="97">
        <v>10.58</v>
      </c>
      <c r="F13" s="58">
        <f t="shared" si="0"/>
        <v>228</v>
      </c>
      <c r="G13" s="30">
        <f t="shared" si="1"/>
        <v>17</v>
      </c>
      <c r="H13" s="98">
        <v>310</v>
      </c>
      <c r="I13" s="58">
        <f t="shared" si="2"/>
        <v>119</v>
      </c>
      <c r="J13" s="30">
        <f t="shared" si="3"/>
        <v>13</v>
      </c>
      <c r="K13" s="99">
        <v>19.7</v>
      </c>
      <c r="L13" s="58">
        <f t="shared" si="4"/>
        <v>118</v>
      </c>
      <c r="M13" s="30">
        <f t="shared" si="5"/>
        <v>12</v>
      </c>
      <c r="N13" s="96">
        <v>1.5950231481481481E-3</v>
      </c>
      <c r="O13" s="58">
        <f t="shared" si="6"/>
        <v>276</v>
      </c>
      <c r="P13" s="30">
        <f t="shared" si="7"/>
        <v>8</v>
      </c>
      <c r="Q13" s="116">
        <f t="shared" si="8"/>
        <v>741</v>
      </c>
      <c r="R13" s="117">
        <f t="shared" si="9"/>
        <v>50</v>
      </c>
      <c r="S13" s="40">
        <f t="shared" si="10"/>
        <v>12</v>
      </c>
      <c r="T13" s="7"/>
      <c r="U13" s="7"/>
      <c r="V13" s="7"/>
      <c r="W13" s="7"/>
      <c r="X13" s="7"/>
      <c r="Y13" s="7"/>
      <c r="Z13" s="7"/>
      <c r="AA13" s="1"/>
      <c r="AB13" s="1"/>
      <c r="AC13" s="1"/>
      <c r="AD13" s="1"/>
      <c r="AE13" s="1"/>
    </row>
    <row r="14" spans="1:31" x14ac:dyDescent="0.2">
      <c r="A14" s="5"/>
      <c r="B14" s="151" t="s">
        <v>58</v>
      </c>
      <c r="C14" s="136">
        <v>39106</v>
      </c>
      <c r="D14" s="135" t="s">
        <v>90</v>
      </c>
      <c r="E14" s="97">
        <v>10.44</v>
      </c>
      <c r="F14" s="58">
        <f t="shared" si="0"/>
        <v>252</v>
      </c>
      <c r="G14" s="30">
        <f t="shared" si="1"/>
        <v>14</v>
      </c>
      <c r="H14" s="98">
        <v>290</v>
      </c>
      <c r="I14" s="58">
        <f t="shared" si="2"/>
        <v>87</v>
      </c>
      <c r="J14" s="30">
        <f t="shared" si="3"/>
        <v>17</v>
      </c>
      <c r="K14" s="99">
        <v>14.3</v>
      </c>
      <c r="L14" s="58">
        <f t="shared" si="4"/>
        <v>60</v>
      </c>
      <c r="M14" s="30">
        <f t="shared" si="5"/>
        <v>18</v>
      </c>
      <c r="N14" s="96">
        <v>1.6690972222222222E-3</v>
      </c>
      <c r="O14" s="58">
        <f t="shared" si="6"/>
        <v>214</v>
      </c>
      <c r="P14" s="30">
        <f t="shared" si="7"/>
        <v>9</v>
      </c>
      <c r="Q14" s="116">
        <f t="shared" si="8"/>
        <v>613</v>
      </c>
      <c r="R14" s="117">
        <f t="shared" si="9"/>
        <v>58</v>
      </c>
      <c r="S14" s="40">
        <f t="shared" si="10"/>
        <v>16</v>
      </c>
      <c r="T14" s="7"/>
      <c r="U14" s="7"/>
      <c r="V14" s="7"/>
      <c r="W14" s="7"/>
      <c r="X14" s="7"/>
      <c r="Y14" s="7"/>
      <c r="Z14" s="7"/>
      <c r="AA14" s="1"/>
      <c r="AB14" s="1"/>
      <c r="AC14" s="1"/>
      <c r="AD14" s="1"/>
      <c r="AE14" s="1"/>
    </row>
    <row r="15" spans="1:31" ht="13.5" thickBot="1" x14ac:dyDescent="0.25">
      <c r="A15" s="5"/>
      <c r="B15" s="147" t="s">
        <v>107</v>
      </c>
      <c r="C15" s="148">
        <v>39258</v>
      </c>
      <c r="D15" s="149" t="s">
        <v>90</v>
      </c>
      <c r="E15" s="86">
        <v>10.94</v>
      </c>
      <c r="F15" s="60">
        <f t="shared" si="0"/>
        <v>170</v>
      </c>
      <c r="G15" s="13">
        <f t="shared" si="1"/>
        <v>22</v>
      </c>
      <c r="H15" s="89">
        <v>309</v>
      </c>
      <c r="I15" s="60">
        <f t="shared" si="2"/>
        <v>117</v>
      </c>
      <c r="J15" s="13">
        <f t="shared" si="3"/>
        <v>14</v>
      </c>
      <c r="K15" s="28">
        <v>9.3000000000000007</v>
      </c>
      <c r="L15" s="60">
        <f t="shared" si="4"/>
        <v>10</v>
      </c>
      <c r="M15" s="13">
        <f t="shared" si="5"/>
        <v>24</v>
      </c>
      <c r="N15" s="90">
        <v>1.7592592592592592E-3</v>
      </c>
      <c r="O15" s="60">
        <f t="shared" si="6"/>
        <v>142</v>
      </c>
      <c r="P15" s="13">
        <f t="shared" si="7"/>
        <v>16</v>
      </c>
      <c r="Q15" s="129">
        <f t="shared" si="8"/>
        <v>439</v>
      </c>
      <c r="R15" s="130">
        <f t="shared" si="9"/>
        <v>76</v>
      </c>
      <c r="S15" s="44">
        <f t="shared" si="10"/>
        <v>19</v>
      </c>
      <c r="T15" s="7"/>
      <c r="U15" s="7"/>
      <c r="V15" s="7"/>
      <c r="W15" s="7"/>
      <c r="X15" s="7"/>
      <c r="Y15" s="7"/>
      <c r="Z15" s="7"/>
      <c r="AA15" s="1"/>
      <c r="AB15" s="1"/>
      <c r="AC15" s="1"/>
      <c r="AD15" s="1"/>
      <c r="AE15" s="1"/>
    </row>
    <row r="16" spans="1:31" x14ac:dyDescent="0.2">
      <c r="A16" s="5"/>
      <c r="B16" s="142" t="s">
        <v>108</v>
      </c>
      <c r="C16" s="143">
        <v>39207</v>
      </c>
      <c r="D16" s="144" t="s">
        <v>92</v>
      </c>
      <c r="E16" s="70">
        <v>11.36</v>
      </c>
      <c r="F16" s="62">
        <f t="shared" si="0"/>
        <v>112</v>
      </c>
      <c r="G16" s="46">
        <f t="shared" si="1"/>
        <v>23</v>
      </c>
      <c r="H16" s="74">
        <v>268</v>
      </c>
      <c r="I16" s="62">
        <f t="shared" si="2"/>
        <v>55</v>
      </c>
      <c r="J16" s="46">
        <f t="shared" si="3"/>
        <v>22</v>
      </c>
      <c r="K16" s="70">
        <v>13.4</v>
      </c>
      <c r="L16" s="62">
        <f t="shared" si="4"/>
        <v>50</v>
      </c>
      <c r="M16" s="46">
        <f t="shared" si="5"/>
        <v>19</v>
      </c>
      <c r="N16" s="102">
        <v>1.8193287037037034E-3</v>
      </c>
      <c r="O16" s="62">
        <f t="shared" si="6"/>
        <v>104</v>
      </c>
      <c r="P16" s="46">
        <f t="shared" si="7"/>
        <v>17</v>
      </c>
      <c r="Q16" s="145">
        <f t="shared" si="8"/>
        <v>321</v>
      </c>
      <c r="R16" s="146">
        <f t="shared" si="9"/>
        <v>81</v>
      </c>
      <c r="S16" s="47">
        <f t="shared" si="10"/>
        <v>23</v>
      </c>
      <c r="T16" s="7"/>
      <c r="U16" s="7"/>
      <c r="V16" s="7"/>
      <c r="W16" s="7"/>
      <c r="X16" s="7"/>
      <c r="Y16" s="7"/>
      <c r="Z16" s="7"/>
      <c r="AA16" s="1"/>
      <c r="AB16" s="1"/>
      <c r="AC16" s="1"/>
      <c r="AD16" s="1"/>
      <c r="AE16" s="1"/>
    </row>
    <row r="17" spans="1:31" x14ac:dyDescent="0.2">
      <c r="A17" s="5"/>
      <c r="B17" s="151" t="s">
        <v>59</v>
      </c>
      <c r="C17" s="136">
        <v>39216</v>
      </c>
      <c r="D17" s="135" t="s">
        <v>92</v>
      </c>
      <c r="E17" s="68">
        <v>9.76</v>
      </c>
      <c r="F17" s="59">
        <f t="shared" si="0"/>
        <v>386</v>
      </c>
      <c r="G17" s="30">
        <f t="shared" si="1"/>
        <v>6</v>
      </c>
      <c r="H17" s="72">
        <v>308</v>
      </c>
      <c r="I17" s="59">
        <f t="shared" si="2"/>
        <v>115</v>
      </c>
      <c r="J17" s="30">
        <f t="shared" si="3"/>
        <v>15</v>
      </c>
      <c r="K17" s="68">
        <v>23.1</v>
      </c>
      <c r="L17" s="59">
        <f t="shared" si="4"/>
        <v>156</v>
      </c>
      <c r="M17" s="30">
        <f t="shared" si="5"/>
        <v>8</v>
      </c>
      <c r="N17" s="103">
        <v>1.7460648148148147E-3</v>
      </c>
      <c r="O17" s="59">
        <f t="shared" si="6"/>
        <v>150</v>
      </c>
      <c r="P17" s="30">
        <f t="shared" si="7"/>
        <v>15</v>
      </c>
      <c r="Q17" s="116">
        <f t="shared" si="8"/>
        <v>807</v>
      </c>
      <c r="R17" s="117">
        <f t="shared" si="9"/>
        <v>44</v>
      </c>
      <c r="S17" s="40">
        <f t="shared" si="10"/>
        <v>10</v>
      </c>
      <c r="T17" s="7"/>
      <c r="U17" s="7"/>
      <c r="V17" s="7"/>
      <c r="W17" s="7"/>
      <c r="X17" s="7"/>
      <c r="Y17" s="7"/>
      <c r="Z17" s="7"/>
      <c r="AA17" s="1"/>
      <c r="AB17" s="1"/>
      <c r="AC17" s="1"/>
      <c r="AD17" s="1"/>
      <c r="AE17" s="1"/>
    </row>
    <row r="18" spans="1:31" x14ac:dyDescent="0.2">
      <c r="A18" s="5"/>
      <c r="B18" s="151" t="s">
        <v>60</v>
      </c>
      <c r="C18" s="136">
        <v>39409</v>
      </c>
      <c r="D18" s="135" t="s">
        <v>92</v>
      </c>
      <c r="E18" s="68">
        <v>10.85</v>
      </c>
      <c r="F18" s="59">
        <f t="shared" si="0"/>
        <v>184</v>
      </c>
      <c r="G18" s="30">
        <f t="shared" si="1"/>
        <v>21</v>
      </c>
      <c r="H18" s="72">
        <v>340</v>
      </c>
      <c r="I18" s="59">
        <f t="shared" si="2"/>
        <v>172</v>
      </c>
      <c r="J18" s="30">
        <f t="shared" si="3"/>
        <v>8</v>
      </c>
      <c r="K18" s="68">
        <v>19.100000000000001</v>
      </c>
      <c r="L18" s="59">
        <f t="shared" si="4"/>
        <v>111</v>
      </c>
      <c r="M18" s="30">
        <f t="shared" si="5"/>
        <v>13</v>
      </c>
      <c r="N18" s="103"/>
      <c r="O18" s="59">
        <f t="shared" si="6"/>
        <v>0</v>
      </c>
      <c r="P18" s="30">
        <v>23</v>
      </c>
      <c r="Q18" s="116">
        <f t="shared" si="8"/>
        <v>467</v>
      </c>
      <c r="R18" s="117">
        <f t="shared" si="9"/>
        <v>65</v>
      </c>
      <c r="S18" s="40">
        <f t="shared" si="10"/>
        <v>18</v>
      </c>
      <c r="T18" s="7"/>
      <c r="U18" s="7"/>
      <c r="V18" s="7"/>
      <c r="W18" s="7"/>
      <c r="X18" s="7"/>
      <c r="Y18" s="7"/>
      <c r="Z18" s="7"/>
      <c r="AA18" s="1"/>
      <c r="AB18" s="1"/>
      <c r="AC18" s="1"/>
      <c r="AD18" s="1"/>
      <c r="AE18" s="1"/>
    </row>
    <row r="19" spans="1:31" ht="13.5" thickBot="1" x14ac:dyDescent="0.25">
      <c r="A19" s="5"/>
      <c r="B19" s="147" t="s">
        <v>109</v>
      </c>
      <c r="C19" s="148">
        <v>39440</v>
      </c>
      <c r="D19" s="149" t="s">
        <v>92</v>
      </c>
      <c r="E19" s="86">
        <v>10.82</v>
      </c>
      <c r="F19" s="60">
        <f t="shared" si="0"/>
        <v>188</v>
      </c>
      <c r="G19" s="13">
        <f t="shared" si="1"/>
        <v>19</v>
      </c>
      <c r="H19" s="89">
        <v>280</v>
      </c>
      <c r="I19" s="60">
        <f t="shared" si="2"/>
        <v>72</v>
      </c>
      <c r="J19" s="13">
        <f t="shared" si="3"/>
        <v>20</v>
      </c>
      <c r="K19" s="86">
        <v>12</v>
      </c>
      <c r="L19" s="60">
        <f t="shared" si="4"/>
        <v>36</v>
      </c>
      <c r="M19" s="13">
        <f t="shared" si="5"/>
        <v>23</v>
      </c>
      <c r="N19" s="101">
        <v>1.8679398148148151E-3</v>
      </c>
      <c r="O19" s="60">
        <f t="shared" si="6"/>
        <v>78</v>
      </c>
      <c r="P19" s="13">
        <f t="shared" si="7"/>
        <v>19</v>
      </c>
      <c r="Q19" s="129">
        <f t="shared" si="8"/>
        <v>374</v>
      </c>
      <c r="R19" s="130">
        <f t="shared" si="9"/>
        <v>81</v>
      </c>
      <c r="S19" s="44">
        <f t="shared" si="10"/>
        <v>21</v>
      </c>
      <c r="T19" s="7"/>
      <c r="U19" s="7"/>
      <c r="V19" s="7"/>
      <c r="W19" s="7"/>
      <c r="X19" s="7"/>
      <c r="Y19" s="7"/>
      <c r="Z19" s="7"/>
      <c r="AA19" s="1"/>
      <c r="AB19" s="1"/>
      <c r="AC19" s="1"/>
      <c r="AD19" s="1"/>
      <c r="AE19" s="1"/>
    </row>
    <row r="20" spans="1:31" x14ac:dyDescent="0.2">
      <c r="A20" s="5"/>
      <c r="B20" s="142" t="s">
        <v>41</v>
      </c>
      <c r="C20" s="143">
        <v>39141</v>
      </c>
      <c r="D20" s="144" t="s">
        <v>63</v>
      </c>
      <c r="E20" s="70"/>
      <c r="F20" s="62">
        <f t="shared" si="0"/>
        <v>0</v>
      </c>
      <c r="G20" s="46">
        <f t="shared" si="1"/>
        <v>0</v>
      </c>
      <c r="H20" s="74"/>
      <c r="I20" s="62">
        <f t="shared" si="2"/>
        <v>0</v>
      </c>
      <c r="J20" s="46">
        <f t="shared" si="3"/>
        <v>0</v>
      </c>
      <c r="K20" s="70"/>
      <c r="L20" s="62">
        <f t="shared" si="4"/>
        <v>0</v>
      </c>
      <c r="M20" s="46">
        <f t="shared" si="5"/>
        <v>0</v>
      </c>
      <c r="N20" s="102"/>
      <c r="O20" s="62">
        <f t="shared" si="6"/>
        <v>0</v>
      </c>
      <c r="P20" s="46">
        <v>24</v>
      </c>
      <c r="Q20" s="145">
        <f t="shared" si="8"/>
        <v>0</v>
      </c>
      <c r="R20" s="146" t="str">
        <f t="shared" si="9"/>
        <v>nekompletní</v>
      </c>
      <c r="S20" s="47">
        <f t="shared" si="10"/>
        <v>0</v>
      </c>
      <c r="T20" s="7"/>
      <c r="U20" s="7"/>
      <c r="V20" s="7"/>
      <c r="W20" s="7"/>
      <c r="X20" s="7"/>
      <c r="Y20" s="7"/>
      <c r="Z20" s="7"/>
      <c r="AA20" s="1"/>
      <c r="AB20" s="1"/>
      <c r="AC20" s="1"/>
      <c r="AD20" s="1"/>
      <c r="AE20" s="1"/>
    </row>
    <row r="21" spans="1:31" x14ac:dyDescent="0.2">
      <c r="A21" s="5"/>
      <c r="B21" s="151" t="s">
        <v>64</v>
      </c>
      <c r="C21" s="136">
        <v>39392</v>
      </c>
      <c r="D21" s="135" t="s">
        <v>63</v>
      </c>
      <c r="E21" s="31">
        <v>10.31</v>
      </c>
      <c r="F21" s="59">
        <f t="shared" si="0"/>
        <v>276</v>
      </c>
      <c r="G21" s="30">
        <f t="shared" si="1"/>
        <v>12</v>
      </c>
      <c r="H21" s="75">
        <v>232</v>
      </c>
      <c r="I21" s="59">
        <f t="shared" si="2"/>
        <v>14</v>
      </c>
      <c r="J21" s="30">
        <f t="shared" si="3"/>
        <v>24</v>
      </c>
      <c r="K21" s="31">
        <v>12.7</v>
      </c>
      <c r="L21" s="59">
        <f t="shared" si="4"/>
        <v>43</v>
      </c>
      <c r="M21" s="30">
        <f t="shared" si="5"/>
        <v>22</v>
      </c>
      <c r="N21" s="105"/>
      <c r="O21" s="59">
        <f t="shared" si="6"/>
        <v>0</v>
      </c>
      <c r="P21" s="30">
        <v>22</v>
      </c>
      <c r="Q21" s="116">
        <f t="shared" si="8"/>
        <v>333</v>
      </c>
      <c r="R21" s="117">
        <f t="shared" si="9"/>
        <v>80</v>
      </c>
      <c r="S21" s="40">
        <f t="shared" si="10"/>
        <v>22</v>
      </c>
      <c r="T21" s="7"/>
      <c r="U21" s="7"/>
      <c r="V21" s="7"/>
      <c r="W21" s="7"/>
      <c r="X21" s="7"/>
      <c r="Y21" s="7"/>
      <c r="Z21" s="7"/>
      <c r="AA21" s="1"/>
      <c r="AB21" s="1"/>
      <c r="AC21" s="1"/>
      <c r="AD21" s="1"/>
      <c r="AE21" s="1"/>
    </row>
    <row r="22" spans="1:31" x14ac:dyDescent="0.2">
      <c r="A22" s="5"/>
      <c r="B22" s="151" t="s">
        <v>40</v>
      </c>
      <c r="C22" s="136">
        <v>39342</v>
      </c>
      <c r="D22" s="135" t="s">
        <v>63</v>
      </c>
      <c r="E22" s="31">
        <v>9.85</v>
      </c>
      <c r="F22" s="59">
        <f t="shared" si="0"/>
        <v>367</v>
      </c>
      <c r="G22" s="30">
        <f t="shared" si="1"/>
        <v>8</v>
      </c>
      <c r="H22" s="75">
        <v>330</v>
      </c>
      <c r="I22" s="59">
        <f t="shared" si="2"/>
        <v>153</v>
      </c>
      <c r="J22" s="30">
        <f t="shared" si="3"/>
        <v>10</v>
      </c>
      <c r="K22" s="31">
        <v>28</v>
      </c>
      <c r="L22" s="59">
        <f t="shared" si="4"/>
        <v>212</v>
      </c>
      <c r="M22" s="30">
        <f t="shared" si="5"/>
        <v>4</v>
      </c>
      <c r="N22" s="105">
        <v>1.5366898148148147E-3</v>
      </c>
      <c r="O22" s="59">
        <f t="shared" si="6"/>
        <v>334</v>
      </c>
      <c r="P22" s="30">
        <f t="shared" si="7"/>
        <v>5</v>
      </c>
      <c r="Q22" s="116">
        <f t="shared" si="8"/>
        <v>1066</v>
      </c>
      <c r="R22" s="117">
        <f t="shared" si="9"/>
        <v>27</v>
      </c>
      <c r="S22" s="40">
        <f t="shared" si="10"/>
        <v>6</v>
      </c>
      <c r="T22" s="7"/>
      <c r="U22" s="7"/>
      <c r="V22" s="7"/>
      <c r="W22" s="7"/>
      <c r="X22" s="7"/>
      <c r="Y22" s="7"/>
      <c r="Z22" s="7"/>
      <c r="AA22" s="1"/>
      <c r="AB22" s="1"/>
      <c r="AC22" s="1"/>
      <c r="AD22" s="1"/>
      <c r="AE22" s="1"/>
    </row>
    <row r="23" spans="1:31" ht="13.5" thickBot="1" x14ac:dyDescent="0.25">
      <c r="A23" s="5"/>
      <c r="B23" s="147" t="s">
        <v>39</v>
      </c>
      <c r="C23" s="148">
        <v>39297</v>
      </c>
      <c r="D23" s="149" t="s">
        <v>63</v>
      </c>
      <c r="E23" s="52">
        <v>10.72</v>
      </c>
      <c r="F23" s="60">
        <f t="shared" si="0"/>
        <v>204</v>
      </c>
      <c r="G23" s="13">
        <f t="shared" si="1"/>
        <v>18</v>
      </c>
      <c r="H23" s="81">
        <v>290</v>
      </c>
      <c r="I23" s="60">
        <f t="shared" si="2"/>
        <v>87</v>
      </c>
      <c r="J23" s="13">
        <f t="shared" si="3"/>
        <v>17</v>
      </c>
      <c r="K23" s="52">
        <v>13.1</v>
      </c>
      <c r="L23" s="60">
        <f t="shared" si="4"/>
        <v>47</v>
      </c>
      <c r="M23" s="13">
        <f t="shared" si="5"/>
        <v>21</v>
      </c>
      <c r="N23" s="106">
        <v>1.6909722222222222E-3</v>
      </c>
      <c r="O23" s="60">
        <f t="shared" si="6"/>
        <v>194</v>
      </c>
      <c r="P23" s="13">
        <f t="shared" si="7"/>
        <v>12</v>
      </c>
      <c r="Q23" s="129">
        <f t="shared" si="8"/>
        <v>532</v>
      </c>
      <c r="R23" s="130">
        <f t="shared" si="9"/>
        <v>68</v>
      </c>
      <c r="S23" s="44">
        <f t="shared" si="10"/>
        <v>17</v>
      </c>
      <c r="T23" s="7"/>
      <c r="U23" s="7"/>
      <c r="V23" s="7"/>
      <c r="W23" s="7"/>
      <c r="X23" s="7"/>
      <c r="Y23" s="7"/>
      <c r="Z23" s="7"/>
      <c r="AA23" s="1"/>
      <c r="AB23" s="1"/>
      <c r="AC23" s="1"/>
      <c r="AD23" s="1"/>
      <c r="AE23" s="1"/>
    </row>
    <row r="24" spans="1:31" x14ac:dyDescent="0.2">
      <c r="A24" s="5"/>
      <c r="B24" s="142" t="s">
        <v>57</v>
      </c>
      <c r="C24" s="143">
        <v>39204</v>
      </c>
      <c r="D24" s="144" t="s">
        <v>71</v>
      </c>
      <c r="E24" s="45">
        <v>9.77</v>
      </c>
      <c r="F24" s="62">
        <f t="shared" si="0"/>
        <v>384</v>
      </c>
      <c r="G24" s="46">
        <f t="shared" si="1"/>
        <v>7</v>
      </c>
      <c r="H24" s="77">
        <v>390</v>
      </c>
      <c r="I24" s="62">
        <f t="shared" si="2"/>
        <v>271</v>
      </c>
      <c r="J24" s="46">
        <f t="shared" si="3"/>
        <v>3</v>
      </c>
      <c r="K24" s="45">
        <v>18.3</v>
      </c>
      <c r="L24" s="62">
        <f t="shared" si="4"/>
        <v>102</v>
      </c>
      <c r="M24" s="46">
        <f t="shared" si="5"/>
        <v>16</v>
      </c>
      <c r="N24" s="107">
        <v>1.7056712962962963E-3</v>
      </c>
      <c r="O24" s="62">
        <f t="shared" si="6"/>
        <v>185</v>
      </c>
      <c r="P24" s="46">
        <f t="shared" si="7"/>
        <v>13</v>
      </c>
      <c r="Q24" s="145">
        <f t="shared" si="8"/>
        <v>942</v>
      </c>
      <c r="R24" s="146">
        <f t="shared" si="9"/>
        <v>39</v>
      </c>
      <c r="S24" s="47">
        <f t="shared" si="10"/>
        <v>8</v>
      </c>
      <c r="T24" s="7"/>
      <c r="U24" s="7"/>
      <c r="V24" s="7"/>
      <c r="W24" s="7"/>
      <c r="X24" s="7"/>
      <c r="Y24" s="7"/>
      <c r="Z24" s="7"/>
      <c r="AA24" s="1"/>
      <c r="AB24" s="1"/>
      <c r="AC24" s="1"/>
      <c r="AD24" s="1"/>
      <c r="AE24" s="1"/>
    </row>
    <row r="25" spans="1:31" x14ac:dyDescent="0.2">
      <c r="A25" s="5"/>
      <c r="B25" s="151" t="s">
        <v>44</v>
      </c>
      <c r="C25" s="136">
        <v>39109</v>
      </c>
      <c r="D25" s="135" t="s">
        <v>71</v>
      </c>
      <c r="E25" s="29">
        <v>8.7100000000000009</v>
      </c>
      <c r="F25" s="58">
        <f t="shared" si="0"/>
        <v>643</v>
      </c>
      <c r="G25" s="12">
        <f t="shared" si="1"/>
        <v>1</v>
      </c>
      <c r="H25" s="80">
        <v>368</v>
      </c>
      <c r="I25" s="58">
        <f t="shared" si="2"/>
        <v>226</v>
      </c>
      <c r="J25" s="12">
        <f t="shared" si="3"/>
        <v>5</v>
      </c>
      <c r="K25" s="29">
        <v>26.5</v>
      </c>
      <c r="L25" s="58">
        <f t="shared" si="4"/>
        <v>195</v>
      </c>
      <c r="M25" s="12">
        <f t="shared" si="5"/>
        <v>6</v>
      </c>
      <c r="N25" s="108">
        <v>1.5307870370370371E-3</v>
      </c>
      <c r="O25" s="58">
        <f t="shared" si="6"/>
        <v>346</v>
      </c>
      <c r="P25" s="12">
        <f t="shared" si="7"/>
        <v>3</v>
      </c>
      <c r="Q25" s="116">
        <f t="shared" si="8"/>
        <v>1410</v>
      </c>
      <c r="R25" s="117">
        <f t="shared" si="9"/>
        <v>15</v>
      </c>
      <c r="S25" s="40">
        <f t="shared" si="10"/>
        <v>2</v>
      </c>
      <c r="T25" s="7" t="s">
        <v>135</v>
      </c>
      <c r="U25" s="7"/>
      <c r="V25" s="7"/>
      <c r="W25" s="7"/>
      <c r="X25" s="7"/>
      <c r="Y25" s="7"/>
      <c r="Z25" s="7"/>
      <c r="AA25" s="1"/>
      <c r="AB25" s="1"/>
      <c r="AC25" s="1"/>
      <c r="AD25" s="1"/>
      <c r="AE25" s="1"/>
    </row>
    <row r="26" spans="1:31" x14ac:dyDescent="0.2">
      <c r="A26" s="5"/>
      <c r="B26" s="151" t="s">
        <v>43</v>
      </c>
      <c r="C26" s="136">
        <v>39269</v>
      </c>
      <c r="D26" s="135" t="s">
        <v>71</v>
      </c>
      <c r="E26" s="31">
        <v>8.9</v>
      </c>
      <c r="F26" s="59">
        <f t="shared" si="0"/>
        <v>592</v>
      </c>
      <c r="G26" s="30">
        <f t="shared" si="1"/>
        <v>2</v>
      </c>
      <c r="H26" s="75">
        <v>410</v>
      </c>
      <c r="I26" s="59">
        <f t="shared" si="2"/>
        <v>314</v>
      </c>
      <c r="J26" s="30">
        <f t="shared" si="3"/>
        <v>2</v>
      </c>
      <c r="K26" s="31">
        <v>28.5</v>
      </c>
      <c r="L26" s="59">
        <f t="shared" si="4"/>
        <v>218</v>
      </c>
      <c r="M26" s="30">
        <f t="shared" si="5"/>
        <v>2</v>
      </c>
      <c r="N26" s="105">
        <v>1.4537037037037036E-3</v>
      </c>
      <c r="O26" s="59">
        <f t="shared" si="6"/>
        <v>424</v>
      </c>
      <c r="P26" s="30">
        <f t="shared" si="7"/>
        <v>1</v>
      </c>
      <c r="Q26" s="116">
        <f t="shared" si="8"/>
        <v>1548</v>
      </c>
      <c r="R26" s="117">
        <f t="shared" si="9"/>
        <v>7</v>
      </c>
      <c r="S26" s="40">
        <f t="shared" si="10"/>
        <v>1</v>
      </c>
      <c r="T26" s="7"/>
      <c r="U26" s="7"/>
      <c r="V26" s="7"/>
      <c r="W26" s="7"/>
      <c r="X26" s="7"/>
      <c r="Y26" s="7"/>
      <c r="Z26" s="7"/>
      <c r="AA26" s="1"/>
      <c r="AB26" s="1"/>
      <c r="AC26" s="1"/>
      <c r="AD26" s="1"/>
      <c r="AE26" s="1"/>
    </row>
    <row r="27" spans="1:31" ht="13.5" thickBot="1" x14ac:dyDescent="0.25">
      <c r="A27" s="5"/>
      <c r="B27" s="147" t="s">
        <v>110</v>
      </c>
      <c r="C27" s="148">
        <v>39306</v>
      </c>
      <c r="D27" s="149" t="s">
        <v>71</v>
      </c>
      <c r="E27" s="42">
        <v>10.220000000000001</v>
      </c>
      <c r="F27" s="61">
        <f t="shared" si="0"/>
        <v>293</v>
      </c>
      <c r="G27" s="43">
        <f t="shared" si="1"/>
        <v>11</v>
      </c>
      <c r="H27" s="76">
        <v>308</v>
      </c>
      <c r="I27" s="61">
        <f t="shared" si="2"/>
        <v>115</v>
      </c>
      <c r="J27" s="43">
        <f t="shared" si="3"/>
        <v>15</v>
      </c>
      <c r="K27" s="42">
        <v>13.2</v>
      </c>
      <c r="L27" s="61">
        <f t="shared" si="4"/>
        <v>48</v>
      </c>
      <c r="M27" s="43">
        <f t="shared" si="5"/>
        <v>20</v>
      </c>
      <c r="N27" s="110">
        <v>1.5890046296296297E-3</v>
      </c>
      <c r="O27" s="61">
        <f t="shared" si="6"/>
        <v>287</v>
      </c>
      <c r="P27" s="43">
        <f t="shared" si="7"/>
        <v>7</v>
      </c>
      <c r="Q27" s="129">
        <f t="shared" si="8"/>
        <v>743</v>
      </c>
      <c r="R27" s="130">
        <f t="shared" si="9"/>
        <v>53</v>
      </c>
      <c r="S27" s="44">
        <f t="shared" si="10"/>
        <v>11</v>
      </c>
      <c r="T27" s="7"/>
      <c r="U27" s="7"/>
      <c r="V27" s="7"/>
      <c r="W27" s="7"/>
      <c r="X27" s="7"/>
      <c r="Y27" s="7"/>
      <c r="Z27" s="7"/>
      <c r="AA27" s="1"/>
      <c r="AB27" s="1"/>
      <c r="AC27" s="1"/>
      <c r="AD27" s="1"/>
      <c r="AE27" s="1"/>
    </row>
    <row r="28" spans="1:31" x14ac:dyDescent="0.2">
      <c r="A28" s="5"/>
      <c r="B28" s="142" t="s">
        <v>62</v>
      </c>
      <c r="C28" s="143">
        <v>39342</v>
      </c>
      <c r="D28" s="144" t="s">
        <v>98</v>
      </c>
      <c r="E28" s="45">
        <v>10.82</v>
      </c>
      <c r="F28" s="62">
        <f t="shared" si="0"/>
        <v>188</v>
      </c>
      <c r="G28" s="46">
        <f t="shared" si="1"/>
        <v>19</v>
      </c>
      <c r="H28" s="77">
        <v>270</v>
      </c>
      <c r="I28" s="62">
        <f t="shared" si="2"/>
        <v>58</v>
      </c>
      <c r="J28" s="46">
        <f t="shared" si="3"/>
        <v>21</v>
      </c>
      <c r="K28" s="45">
        <v>18.5</v>
      </c>
      <c r="L28" s="62">
        <f t="shared" si="4"/>
        <v>104</v>
      </c>
      <c r="M28" s="46">
        <f t="shared" si="5"/>
        <v>15</v>
      </c>
      <c r="N28" s="107">
        <v>1.9440972222222223E-3</v>
      </c>
      <c r="O28" s="62">
        <f t="shared" si="6"/>
        <v>40</v>
      </c>
      <c r="P28" s="46">
        <f t="shared" si="7"/>
        <v>21</v>
      </c>
      <c r="Q28" s="145">
        <f t="shared" si="8"/>
        <v>390</v>
      </c>
      <c r="R28" s="146">
        <f t="shared" si="9"/>
        <v>76</v>
      </c>
      <c r="S28" s="47">
        <f t="shared" si="10"/>
        <v>20</v>
      </c>
      <c r="T28" s="7"/>
      <c r="U28" s="7"/>
      <c r="V28" s="7"/>
      <c r="W28" s="7"/>
      <c r="X28" s="7"/>
      <c r="Y28" s="7"/>
      <c r="Z28" s="7"/>
      <c r="AA28" s="1"/>
      <c r="AB28" s="1"/>
      <c r="AC28" s="1"/>
      <c r="AD28" s="1"/>
      <c r="AE28" s="1"/>
    </row>
    <row r="29" spans="1:31" x14ac:dyDescent="0.2">
      <c r="A29" s="5"/>
      <c r="B29" s="151" t="s">
        <v>45</v>
      </c>
      <c r="C29" s="136">
        <v>39106</v>
      </c>
      <c r="D29" s="135" t="s">
        <v>98</v>
      </c>
      <c r="E29" s="85">
        <v>9.99</v>
      </c>
      <c r="F29" s="87">
        <f t="shared" si="0"/>
        <v>338</v>
      </c>
      <c r="G29" s="65">
        <f t="shared" si="1"/>
        <v>10</v>
      </c>
      <c r="H29" s="88">
        <v>325</v>
      </c>
      <c r="I29" s="87">
        <f t="shared" si="2"/>
        <v>144</v>
      </c>
      <c r="J29" s="65">
        <f t="shared" si="3"/>
        <v>11</v>
      </c>
      <c r="K29" s="85">
        <v>19.8</v>
      </c>
      <c r="L29" s="87">
        <f t="shared" si="4"/>
        <v>119</v>
      </c>
      <c r="M29" s="65">
        <f t="shared" si="5"/>
        <v>11</v>
      </c>
      <c r="N29" s="109">
        <v>1.5396990740740738E-3</v>
      </c>
      <c r="O29" s="87">
        <f t="shared" si="6"/>
        <v>334</v>
      </c>
      <c r="P29" s="30">
        <f t="shared" si="7"/>
        <v>5</v>
      </c>
      <c r="Q29" s="116">
        <f t="shared" si="8"/>
        <v>935</v>
      </c>
      <c r="R29" s="117">
        <f t="shared" si="9"/>
        <v>37</v>
      </c>
      <c r="S29" s="41">
        <f t="shared" si="10"/>
        <v>9</v>
      </c>
      <c r="T29" s="7"/>
      <c r="U29" s="7"/>
      <c r="V29" s="7"/>
      <c r="W29" s="7"/>
      <c r="X29" s="7"/>
      <c r="Y29" s="7"/>
      <c r="Z29" s="7"/>
      <c r="AA29" s="1"/>
      <c r="AB29" s="1"/>
      <c r="AC29" s="1"/>
      <c r="AD29" s="1"/>
      <c r="AE29" s="1"/>
    </row>
    <row r="30" spans="1:31" x14ac:dyDescent="0.2">
      <c r="A30" s="5"/>
      <c r="B30" s="151" t="s">
        <v>61</v>
      </c>
      <c r="C30" s="136">
        <v>39217</v>
      </c>
      <c r="D30" s="135" t="s">
        <v>98</v>
      </c>
      <c r="E30" s="31">
        <v>10.34</v>
      </c>
      <c r="F30" s="59">
        <f t="shared" si="0"/>
        <v>270</v>
      </c>
      <c r="G30" s="30">
        <f t="shared" si="1"/>
        <v>13</v>
      </c>
      <c r="H30" s="75">
        <v>316</v>
      </c>
      <c r="I30" s="59">
        <f t="shared" si="2"/>
        <v>129</v>
      </c>
      <c r="J30" s="30">
        <f t="shared" si="3"/>
        <v>12</v>
      </c>
      <c r="K30" s="31">
        <v>22.9</v>
      </c>
      <c r="L30" s="59">
        <f t="shared" si="4"/>
        <v>154</v>
      </c>
      <c r="M30" s="30">
        <f t="shared" si="5"/>
        <v>9</v>
      </c>
      <c r="N30" s="105">
        <v>1.8189814814814815E-3</v>
      </c>
      <c r="O30" s="59">
        <f t="shared" si="6"/>
        <v>104</v>
      </c>
      <c r="P30" s="30">
        <f t="shared" si="7"/>
        <v>17</v>
      </c>
      <c r="Q30" s="116">
        <f t="shared" si="8"/>
        <v>657</v>
      </c>
      <c r="R30" s="117">
        <f t="shared" si="9"/>
        <v>51</v>
      </c>
      <c r="S30" s="40">
        <f t="shared" si="10"/>
        <v>13</v>
      </c>
      <c r="T30" s="7"/>
      <c r="U30" s="7"/>
      <c r="V30" s="7"/>
      <c r="W30" s="7"/>
      <c r="X30" s="7"/>
      <c r="Y30" s="7"/>
      <c r="Z30" s="7"/>
      <c r="AA30" s="1"/>
      <c r="AB30" s="1"/>
      <c r="AC30" s="1"/>
      <c r="AD30" s="1"/>
      <c r="AE30" s="1"/>
    </row>
    <row r="31" spans="1:31" ht="13.5" thickBot="1" x14ac:dyDescent="0.25">
      <c r="A31" s="5"/>
      <c r="B31" s="147" t="s">
        <v>111</v>
      </c>
      <c r="C31" s="148">
        <v>39197</v>
      </c>
      <c r="D31" s="149" t="s">
        <v>98</v>
      </c>
      <c r="E31" s="52">
        <v>11.58</v>
      </c>
      <c r="F31" s="60">
        <f t="shared" si="0"/>
        <v>86</v>
      </c>
      <c r="G31" s="13">
        <f t="shared" si="1"/>
        <v>24</v>
      </c>
      <c r="H31" s="81">
        <v>255</v>
      </c>
      <c r="I31" s="60">
        <f t="shared" si="2"/>
        <v>38</v>
      </c>
      <c r="J31" s="13">
        <f t="shared" si="3"/>
        <v>23</v>
      </c>
      <c r="K31" s="52">
        <v>22</v>
      </c>
      <c r="L31" s="60">
        <f t="shared" si="4"/>
        <v>143</v>
      </c>
      <c r="M31" s="13">
        <f t="shared" si="5"/>
        <v>10</v>
      </c>
      <c r="N31" s="106">
        <v>1.9253472222222222E-3</v>
      </c>
      <c r="O31" s="60">
        <f t="shared" si="6"/>
        <v>50</v>
      </c>
      <c r="P31" s="13">
        <f t="shared" si="7"/>
        <v>20</v>
      </c>
      <c r="Q31" s="129">
        <f t="shared" si="8"/>
        <v>317</v>
      </c>
      <c r="R31" s="130">
        <f t="shared" si="9"/>
        <v>77</v>
      </c>
      <c r="S31" s="44">
        <f t="shared" si="10"/>
        <v>24</v>
      </c>
      <c r="T31" s="7"/>
      <c r="U31" s="7"/>
      <c r="V31" s="7"/>
      <c r="W31" s="7"/>
      <c r="X31" s="7"/>
      <c r="Y31" s="7"/>
      <c r="Z31" s="7"/>
      <c r="AA31" s="1"/>
      <c r="AB31" s="1"/>
      <c r="AC31" s="1"/>
      <c r="AD31" s="1"/>
      <c r="AE31" s="1"/>
    </row>
    <row r="32" spans="1:31" x14ac:dyDescent="0.2">
      <c r="A32" s="5"/>
      <c r="B32" s="142" t="s">
        <v>112</v>
      </c>
      <c r="C32" s="143">
        <v>39230</v>
      </c>
      <c r="D32" s="144" t="s">
        <v>21</v>
      </c>
      <c r="E32" s="45">
        <v>10.57</v>
      </c>
      <c r="F32" s="62">
        <f t="shared" si="0"/>
        <v>229</v>
      </c>
      <c r="G32" s="46">
        <f t="shared" si="1"/>
        <v>16</v>
      </c>
      <c r="H32" s="77">
        <v>290</v>
      </c>
      <c r="I32" s="62">
        <f t="shared" si="2"/>
        <v>87</v>
      </c>
      <c r="J32" s="46">
        <f t="shared" si="3"/>
        <v>17</v>
      </c>
      <c r="K32" s="45">
        <v>18.600000000000001</v>
      </c>
      <c r="L32" s="62">
        <f t="shared" si="4"/>
        <v>106</v>
      </c>
      <c r="M32" s="46">
        <f t="shared" si="5"/>
        <v>14</v>
      </c>
      <c r="N32" s="107">
        <v>1.6814814814814815E-3</v>
      </c>
      <c r="O32" s="62">
        <f t="shared" si="6"/>
        <v>204</v>
      </c>
      <c r="P32" s="46">
        <f t="shared" si="7"/>
        <v>10</v>
      </c>
      <c r="Q32" s="145">
        <f t="shared" si="8"/>
        <v>626</v>
      </c>
      <c r="R32" s="146">
        <f t="shared" si="9"/>
        <v>57</v>
      </c>
      <c r="S32" s="47">
        <f t="shared" si="10"/>
        <v>15</v>
      </c>
      <c r="T32" s="7"/>
      <c r="U32" s="7"/>
      <c r="V32" s="7"/>
      <c r="W32" s="7"/>
      <c r="X32" s="7"/>
      <c r="Y32" s="7"/>
      <c r="Z32" s="7"/>
      <c r="AA32" s="1"/>
      <c r="AB32" s="1"/>
      <c r="AC32" s="1"/>
      <c r="AD32" s="1"/>
      <c r="AE32" s="1"/>
    </row>
    <row r="33" spans="1:31" ht="13.5" thickBot="1" x14ac:dyDescent="0.25">
      <c r="A33" s="5"/>
      <c r="B33" s="147" t="s">
        <v>42</v>
      </c>
      <c r="C33" s="148">
        <v>39234</v>
      </c>
      <c r="D33" s="149" t="s">
        <v>21</v>
      </c>
      <c r="E33" s="42">
        <v>10.47</v>
      </c>
      <c r="F33" s="61">
        <f t="shared" si="0"/>
        <v>247</v>
      </c>
      <c r="G33" s="43">
        <f t="shared" si="1"/>
        <v>15</v>
      </c>
      <c r="H33" s="76">
        <v>334</v>
      </c>
      <c r="I33" s="61">
        <f t="shared" si="2"/>
        <v>160</v>
      </c>
      <c r="J33" s="43">
        <f t="shared" si="3"/>
        <v>9</v>
      </c>
      <c r="K33" s="42">
        <v>28.9</v>
      </c>
      <c r="L33" s="61">
        <f t="shared" si="4"/>
        <v>223</v>
      </c>
      <c r="M33" s="43">
        <f t="shared" si="5"/>
        <v>1</v>
      </c>
      <c r="N33" s="110"/>
      <c r="O33" s="61">
        <f t="shared" si="6"/>
        <v>0</v>
      </c>
      <c r="P33" s="43">
        <v>24</v>
      </c>
      <c r="Q33" s="129">
        <f t="shared" si="8"/>
        <v>630</v>
      </c>
      <c r="R33" s="130">
        <f t="shared" si="9"/>
        <v>49</v>
      </c>
      <c r="S33" s="44">
        <f t="shared" si="10"/>
        <v>14</v>
      </c>
      <c r="T33" s="7"/>
      <c r="U33" s="7"/>
      <c r="V33" s="7"/>
      <c r="W33" s="7"/>
      <c r="X33" s="7"/>
      <c r="Y33" s="7"/>
      <c r="Z33" s="7"/>
      <c r="AA33" s="1"/>
      <c r="AB33" s="1"/>
      <c r="AC33" s="1"/>
      <c r="AD33" s="1"/>
      <c r="AE33" s="1"/>
    </row>
    <row r="34" spans="1:31" x14ac:dyDescent="0.2">
      <c r="A34" s="5"/>
      <c r="B34" s="53"/>
      <c r="C34" s="50"/>
      <c r="D34" s="83"/>
      <c r="E34" s="45"/>
      <c r="F34" s="62">
        <f t="shared" si="0"/>
        <v>0</v>
      </c>
      <c r="G34" s="46">
        <f t="shared" si="1"/>
        <v>0</v>
      </c>
      <c r="H34" s="77"/>
      <c r="I34" s="62">
        <f t="shared" si="2"/>
        <v>0</v>
      </c>
      <c r="J34" s="46">
        <f t="shared" si="3"/>
        <v>0</v>
      </c>
      <c r="K34" s="45"/>
      <c r="L34" s="62">
        <f t="shared" si="4"/>
        <v>0</v>
      </c>
      <c r="M34" s="46">
        <f t="shared" si="5"/>
        <v>0</v>
      </c>
      <c r="N34" s="107"/>
      <c r="O34" s="62">
        <f t="shared" si="6"/>
        <v>0</v>
      </c>
      <c r="P34" s="46">
        <f t="shared" si="7"/>
        <v>0</v>
      </c>
      <c r="Q34" s="145">
        <f t="shared" si="8"/>
        <v>0</v>
      </c>
      <c r="R34" s="146" t="str">
        <f t="shared" si="9"/>
        <v>nekompletní</v>
      </c>
      <c r="S34" s="47">
        <f t="shared" si="10"/>
        <v>0</v>
      </c>
      <c r="T34" s="7"/>
      <c r="U34" s="7"/>
      <c r="V34" s="7"/>
      <c r="W34" s="7"/>
      <c r="X34" s="7"/>
      <c r="Y34" s="7"/>
      <c r="Z34" s="7"/>
      <c r="AA34" s="1"/>
      <c r="AB34" s="1"/>
      <c r="AC34" s="1"/>
      <c r="AD34" s="1"/>
      <c r="AE34" s="1"/>
    </row>
    <row r="35" spans="1:31" ht="13.5" thickBot="1" x14ac:dyDescent="0.25">
      <c r="A35" s="5"/>
      <c r="B35" s="54"/>
      <c r="C35" s="56"/>
      <c r="D35" s="84"/>
      <c r="E35" s="42"/>
      <c r="F35" s="61">
        <f t="shared" si="0"/>
        <v>0</v>
      </c>
      <c r="G35" s="43">
        <f t="shared" si="1"/>
        <v>0</v>
      </c>
      <c r="H35" s="76"/>
      <c r="I35" s="61">
        <f t="shared" si="2"/>
        <v>0</v>
      </c>
      <c r="J35" s="43">
        <f t="shared" si="3"/>
        <v>0</v>
      </c>
      <c r="K35" s="42"/>
      <c r="L35" s="61">
        <f t="shared" si="4"/>
        <v>0</v>
      </c>
      <c r="M35" s="43">
        <f t="shared" si="5"/>
        <v>0</v>
      </c>
      <c r="N35" s="110"/>
      <c r="O35" s="61">
        <f t="shared" si="6"/>
        <v>0</v>
      </c>
      <c r="P35" s="43">
        <f t="shared" si="7"/>
        <v>0</v>
      </c>
      <c r="Q35" s="129">
        <f t="shared" si="8"/>
        <v>0</v>
      </c>
      <c r="R35" s="130" t="str">
        <f t="shared" si="9"/>
        <v>nekompletní</v>
      </c>
      <c r="S35" s="44">
        <f t="shared" si="10"/>
        <v>0</v>
      </c>
      <c r="T35" s="7"/>
      <c r="U35" s="7"/>
      <c r="V35" s="7"/>
      <c r="W35" s="7"/>
      <c r="X35" s="7"/>
      <c r="Y35" s="7"/>
      <c r="Z35" s="7"/>
      <c r="AA35" s="1"/>
      <c r="AB35" s="1"/>
      <c r="AC35" s="1"/>
      <c r="AD35" s="1"/>
      <c r="AE35" s="1"/>
    </row>
    <row r="36" spans="1:31" x14ac:dyDescent="0.2">
      <c r="A36" s="1"/>
      <c r="B36" s="22"/>
      <c r="C36" s="11"/>
      <c r="D36" s="22"/>
      <c r="E36" s="22"/>
      <c r="F36" s="22"/>
      <c r="G36" s="22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"/>
      <c r="B37" s="23"/>
      <c r="C37" s="1"/>
      <c r="D37" s="23"/>
      <c r="E37" s="23"/>
      <c r="F37" s="23"/>
      <c r="G37" s="2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"/>
      <c r="B38" s="23"/>
      <c r="C38" s="1"/>
      <c r="D38" s="23"/>
      <c r="E38" s="23"/>
      <c r="F38" s="23"/>
      <c r="G38" s="2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"/>
      <c r="B39" s="23"/>
      <c r="C39" s="1"/>
      <c r="D39" s="23"/>
      <c r="E39" s="23"/>
      <c r="F39" s="23"/>
      <c r="G39" s="2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"/>
      <c r="B40" s="23"/>
      <c r="C40" s="1"/>
      <c r="D40" s="23"/>
      <c r="E40" s="23"/>
      <c r="F40" s="23"/>
      <c r="G40" s="2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"/>
      <c r="B41" s="23"/>
      <c r="C41" s="1"/>
      <c r="D41" s="23"/>
      <c r="E41" s="23"/>
      <c r="F41" s="23"/>
      <c r="G41" s="2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"/>
      <c r="B42" s="23"/>
      <c r="C42" s="1"/>
      <c r="D42" s="23"/>
      <c r="E42" s="23"/>
      <c r="F42" s="23"/>
      <c r="G42" s="2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">
      <c r="A43" s="1"/>
      <c r="B43" s="23"/>
      <c r="C43" s="1"/>
      <c r="D43" s="23"/>
      <c r="E43" s="23"/>
      <c r="F43" s="23"/>
      <c r="G43" s="2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1"/>
      <c r="B44" s="23"/>
      <c r="C44" s="1"/>
      <c r="D44" s="23"/>
      <c r="E44" s="23"/>
      <c r="F44" s="23"/>
      <c r="G44" s="2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">
      <c r="A45" s="1"/>
      <c r="B45" s="23"/>
      <c r="C45" s="1"/>
      <c r="D45" s="23"/>
      <c r="E45" s="23"/>
      <c r="F45" s="23"/>
      <c r="G45" s="2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1"/>
      <c r="B46" s="23"/>
      <c r="C46" s="1"/>
      <c r="D46" s="23"/>
      <c r="E46" s="23"/>
      <c r="F46" s="23"/>
      <c r="G46" s="2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1"/>
      <c r="B47" s="23"/>
      <c r="C47" s="1"/>
      <c r="D47" s="23"/>
      <c r="E47" s="23"/>
      <c r="F47" s="23"/>
      <c r="G47" s="2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1"/>
      <c r="B48" s="23"/>
      <c r="C48" s="1"/>
      <c r="D48" s="23"/>
      <c r="E48" s="23"/>
      <c r="F48" s="23"/>
      <c r="G48" s="2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"/>
      <c r="B49" s="23"/>
      <c r="C49" s="1"/>
      <c r="D49" s="23"/>
      <c r="E49" s="23"/>
      <c r="F49" s="23"/>
      <c r="G49" s="2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"/>
      <c r="B50" s="23"/>
      <c r="C50" s="1"/>
      <c r="D50" s="23"/>
      <c r="E50" s="23"/>
      <c r="F50" s="23"/>
      <c r="G50" s="2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"/>
      <c r="B51" s="23"/>
      <c r="C51" s="1"/>
      <c r="D51" s="23"/>
      <c r="E51" s="23"/>
      <c r="F51" s="23"/>
      <c r="G51" s="2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"/>
      <c r="B52" s="23"/>
      <c r="C52" s="1"/>
      <c r="D52" s="23"/>
      <c r="E52" s="23"/>
      <c r="F52" s="23"/>
      <c r="G52" s="2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1"/>
      <c r="B53" s="23"/>
      <c r="C53" s="1"/>
      <c r="D53" s="23"/>
      <c r="E53" s="23"/>
      <c r="F53" s="23"/>
      <c r="G53" s="2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1"/>
      <c r="B54" s="23"/>
      <c r="C54" s="1"/>
      <c r="D54" s="23"/>
      <c r="E54" s="23"/>
      <c r="F54" s="23"/>
      <c r="G54" s="2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1"/>
      <c r="B55" s="23"/>
      <c r="C55" s="1"/>
      <c r="D55" s="23"/>
      <c r="E55" s="23"/>
      <c r="F55" s="23"/>
      <c r="G55" s="2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1"/>
      <c r="B56" s="23"/>
      <c r="C56" s="1"/>
      <c r="D56" s="23"/>
      <c r="E56" s="23"/>
      <c r="F56" s="23"/>
      <c r="G56" s="2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1"/>
      <c r="B57" s="23"/>
      <c r="C57" s="1"/>
      <c r="D57" s="23"/>
      <c r="E57" s="23"/>
      <c r="F57" s="23"/>
      <c r="G57" s="2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"/>
      <c r="B58" s="23"/>
      <c r="C58" s="1"/>
      <c r="D58" s="23"/>
      <c r="E58" s="23"/>
      <c r="F58" s="23"/>
      <c r="G58" s="2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</sheetData>
  <sheetProtection formatCells="0" formatColumns="0" formatRows="0" insertColumns="0" insertRows="0"/>
  <sortState ref="B8:S35">
    <sortCondition ref="D8:D35"/>
  </sortState>
  <mergeCells count="9">
    <mergeCell ref="E5:G5"/>
    <mergeCell ref="E6:G6"/>
    <mergeCell ref="H1:S3"/>
    <mergeCell ref="H6:J6"/>
    <mergeCell ref="K6:M6"/>
    <mergeCell ref="H5:J5"/>
    <mergeCell ref="K5:M5"/>
    <mergeCell ref="N5:P5"/>
    <mergeCell ref="N6:P6"/>
  </mergeCells>
  <phoneticPr fontId="0" type="noConversion"/>
  <conditionalFormatting sqref="U8:U35 S8:S35">
    <cfRule type="cellIs" dxfId="95" priority="109" stopIfTrue="1" operator="equal">
      <formula>1</formula>
    </cfRule>
    <cfRule type="cellIs" dxfId="94" priority="110" stopIfTrue="1" operator="equal">
      <formula>2</formula>
    </cfRule>
    <cfRule type="cellIs" dxfId="93" priority="111" stopIfTrue="1" operator="equal">
      <formula>3</formula>
    </cfRule>
  </conditionalFormatting>
  <conditionalFormatting sqref="S8:S30">
    <cfRule type="cellIs" dxfId="92" priority="106" operator="equal">
      <formula>4</formula>
    </cfRule>
  </conditionalFormatting>
  <conditionalFormatting sqref="S8:S35 G8:G35 J8:J35 M8:M35 P8:Q35">
    <cfRule type="cellIs" dxfId="91" priority="103" operator="equal">
      <formula>6</formula>
    </cfRule>
    <cfRule type="cellIs" dxfId="90" priority="104" operator="equal">
      <formula>4</formula>
    </cfRule>
    <cfRule type="cellIs" dxfId="89" priority="105" operator="equal">
      <formula>5</formula>
    </cfRule>
  </conditionalFormatting>
  <conditionalFormatting sqref="P8:Q31 Q9:Q35 G8:G31 J8:J31 M8:M31 P8:P35">
    <cfRule type="cellIs" dxfId="88" priority="20" stopIfTrue="1" operator="equal">
      <formula>3</formula>
    </cfRule>
    <cfRule type="cellIs" dxfId="87" priority="21" stopIfTrue="1" operator="equal">
      <formula>2</formula>
    </cfRule>
  </conditionalFormatting>
  <conditionalFormatting sqref="G8:G35 J8:J35 M8:M35 P8:Q35">
    <cfRule type="cellIs" dxfId="86" priority="91" stopIfTrue="1" operator="equal">
      <formula>3</formula>
    </cfRule>
    <cfRule type="cellIs" dxfId="85" priority="92" stopIfTrue="1" operator="equal">
      <formula>1</formula>
    </cfRule>
    <cfRule type="cellIs" dxfId="84" priority="93" stopIfTrue="1" operator="equal">
      <formula>2</formula>
    </cfRule>
  </conditionalFormatting>
  <conditionalFormatting sqref="M32:M33">
    <cfRule type="cellIs" dxfId="83" priority="15" stopIfTrue="1" operator="equal">
      <formula>3</formula>
    </cfRule>
    <cfRule type="cellIs" dxfId="82" priority="16" stopIfTrue="1" operator="equal">
      <formula>2</formula>
    </cfRule>
  </conditionalFormatting>
  <conditionalFormatting sqref="J32:J33">
    <cfRule type="cellIs" dxfId="81" priority="13" stopIfTrue="1" operator="equal">
      <formula>3</formula>
    </cfRule>
    <cfRule type="cellIs" dxfId="80" priority="14" stopIfTrue="1" operator="equal">
      <formula>2</formula>
    </cfRule>
  </conditionalFormatting>
  <conditionalFormatting sqref="G32:G33">
    <cfRule type="cellIs" dxfId="79" priority="9" stopIfTrue="1" operator="equal">
      <formula>3</formula>
    </cfRule>
    <cfRule type="cellIs" dxfId="78" priority="10" stopIfTrue="1" operator="equal">
      <formula>2</formula>
    </cfRule>
  </conditionalFormatting>
  <conditionalFormatting sqref="M32:M33">
    <cfRule type="cellIs" dxfId="77" priority="7" stopIfTrue="1" operator="equal">
      <formula>3</formula>
    </cfRule>
    <cfRule type="cellIs" dxfId="76" priority="8" stopIfTrue="1" operator="equal">
      <formula>2</formula>
    </cfRule>
  </conditionalFormatting>
  <conditionalFormatting sqref="J32:J33">
    <cfRule type="cellIs" dxfId="75" priority="5" stopIfTrue="1" operator="equal">
      <formula>3</formula>
    </cfRule>
    <cfRule type="cellIs" dxfId="74" priority="6" stopIfTrue="1" operator="equal">
      <formula>2</formula>
    </cfRule>
  </conditionalFormatting>
  <conditionalFormatting sqref="G32:G33">
    <cfRule type="cellIs" dxfId="73" priority="1" stopIfTrue="1" operator="equal">
      <formula>3</formula>
    </cfRule>
    <cfRule type="cellIs" dxfId="72" priority="2" stopIfTrue="1" operator="equal">
      <formula>2</formula>
    </cfRule>
  </conditionalFormatting>
  <pageMargins left="0.15748031496062992" right="0.11811023622047245" top="0.23622047244094491" bottom="0.39370078740157483" header="0.51181102362204722" footer="0.35433070866141736"/>
  <pageSetup paperSize="9" scale="73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CC00"/>
    <pageSetUpPr fitToPage="1"/>
  </sheetPr>
  <dimension ref="A1:AE42"/>
  <sheetViews>
    <sheetView tabSelected="1" zoomScale="85" zoomScaleNormal="85" workbookViewId="0">
      <pane ySplit="7" topLeftCell="A8" activePane="bottomLeft" state="frozen"/>
      <selection pane="bottomLeft" activeCell="B1" sqref="B1"/>
    </sheetView>
  </sheetViews>
  <sheetFormatPr defaultRowHeight="12.75" x14ac:dyDescent="0.2"/>
  <cols>
    <col min="1" max="1" width="2.42578125" style="4" customWidth="1"/>
    <col min="2" max="2" width="22.28515625" style="24" customWidth="1"/>
    <col min="3" max="3" width="12" style="4" customWidth="1"/>
    <col min="4" max="4" width="24.85546875" style="24" bestFit="1" customWidth="1"/>
    <col min="5" max="7" width="8.7109375" style="24" customWidth="1"/>
    <col min="8" max="17" width="8.7109375" style="4" customWidth="1"/>
    <col min="18" max="18" width="11.7109375" style="4" customWidth="1"/>
    <col min="19" max="19" width="12.7109375" style="4" customWidth="1"/>
    <col min="20" max="20" width="3.28515625" style="4" customWidth="1"/>
    <col min="21" max="21" width="12.28515625" style="4" customWidth="1"/>
    <col min="22" max="16384" width="9.140625" style="4"/>
  </cols>
  <sheetData>
    <row r="1" spans="1:31" ht="23.25" customHeight="1" x14ac:dyDescent="0.25">
      <c r="A1" s="1"/>
      <c r="B1" s="2" t="s">
        <v>132</v>
      </c>
      <c r="C1" s="18"/>
      <c r="D1" s="3"/>
      <c r="E1" s="3"/>
      <c r="F1" s="3"/>
      <c r="G1" s="3"/>
      <c r="H1" s="195"/>
      <c r="I1" s="196"/>
      <c r="J1" s="197"/>
      <c r="K1" s="197"/>
      <c r="L1" s="197"/>
      <c r="M1" s="197"/>
      <c r="N1" s="197"/>
      <c r="O1" s="197"/>
      <c r="P1" s="197"/>
      <c r="Q1" s="197"/>
      <c r="R1" s="197"/>
      <c r="S1" s="19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5">
      <c r="A2" s="1"/>
      <c r="B2" s="2" t="s">
        <v>13</v>
      </c>
      <c r="C2" s="18"/>
      <c r="D2" s="3"/>
      <c r="E2" s="3"/>
      <c r="F2" s="3"/>
      <c r="G2" s="3"/>
      <c r="H2" s="199"/>
      <c r="I2" s="200"/>
      <c r="J2" s="201"/>
      <c r="K2" s="201"/>
      <c r="L2" s="201"/>
      <c r="M2" s="201"/>
      <c r="N2" s="201"/>
      <c r="O2" s="201"/>
      <c r="P2" s="201"/>
      <c r="Q2" s="201"/>
      <c r="R2" s="201"/>
      <c r="S2" s="20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" customHeight="1" x14ac:dyDescent="0.25">
      <c r="A3" s="1"/>
      <c r="B3" s="36" t="s">
        <v>100</v>
      </c>
      <c r="C3" s="18"/>
      <c r="D3" s="3"/>
      <c r="E3" s="3"/>
      <c r="F3" s="3"/>
      <c r="G3" s="3"/>
      <c r="H3" s="203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5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3.5" thickBot="1" x14ac:dyDescent="0.25">
      <c r="A4" s="1"/>
      <c r="B4" s="3"/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5"/>
      <c r="B5" s="25" t="s">
        <v>0</v>
      </c>
      <c r="C5" s="19" t="s">
        <v>1</v>
      </c>
      <c r="D5" s="19" t="s">
        <v>11</v>
      </c>
      <c r="E5" s="189" t="s">
        <v>16</v>
      </c>
      <c r="F5" s="190"/>
      <c r="G5" s="191"/>
      <c r="H5" s="206" t="s">
        <v>12</v>
      </c>
      <c r="I5" s="207"/>
      <c r="J5" s="208"/>
      <c r="K5" s="206" t="s">
        <v>9</v>
      </c>
      <c r="L5" s="207"/>
      <c r="M5" s="208"/>
      <c r="N5" s="209" t="s">
        <v>15</v>
      </c>
      <c r="O5" s="190"/>
      <c r="P5" s="208"/>
      <c r="Q5" s="6" t="s">
        <v>4</v>
      </c>
      <c r="R5" s="6" t="s">
        <v>4</v>
      </c>
      <c r="S5" s="37" t="s">
        <v>5</v>
      </c>
      <c r="T5" s="7"/>
      <c r="U5" s="7"/>
      <c r="V5" s="7"/>
      <c r="W5" s="7"/>
      <c r="X5" s="7"/>
      <c r="Y5" s="7"/>
      <c r="Z5" s="7"/>
      <c r="AA5" s="1"/>
      <c r="AB5" s="1"/>
      <c r="AC5" s="1"/>
      <c r="AD5" s="1"/>
      <c r="AE5" s="1"/>
    </row>
    <row r="6" spans="1:31" x14ac:dyDescent="0.2">
      <c r="A6" s="5"/>
      <c r="B6" s="26"/>
      <c r="C6" s="14"/>
      <c r="D6" s="20"/>
      <c r="E6" s="192" t="s">
        <v>8</v>
      </c>
      <c r="F6" s="193"/>
      <c r="G6" s="194"/>
      <c r="H6" s="192" t="s">
        <v>20</v>
      </c>
      <c r="I6" s="193"/>
      <c r="J6" s="194"/>
      <c r="K6" s="192" t="s">
        <v>7</v>
      </c>
      <c r="L6" s="193"/>
      <c r="M6" s="194"/>
      <c r="N6" s="192"/>
      <c r="O6" s="193"/>
      <c r="P6" s="194"/>
      <c r="Q6" s="66" t="s">
        <v>18</v>
      </c>
      <c r="R6" s="15" t="s">
        <v>3</v>
      </c>
      <c r="S6" s="38" t="s">
        <v>6</v>
      </c>
      <c r="T6" s="7"/>
      <c r="U6" s="7"/>
      <c r="V6" s="7"/>
      <c r="W6" s="7"/>
      <c r="X6" s="7"/>
      <c r="Y6" s="7"/>
      <c r="Z6" s="7"/>
      <c r="AA6" s="1"/>
      <c r="AB6" s="1"/>
      <c r="AC6" s="1"/>
      <c r="AD6" s="1"/>
      <c r="AE6" s="1"/>
    </row>
    <row r="7" spans="1:31" ht="13.5" thickBot="1" x14ac:dyDescent="0.25">
      <c r="A7" s="5"/>
      <c r="B7" s="27"/>
      <c r="C7" s="8"/>
      <c r="D7" s="21"/>
      <c r="E7" s="9" t="s">
        <v>2</v>
      </c>
      <c r="F7" s="9" t="s">
        <v>17</v>
      </c>
      <c r="G7" s="10" t="s">
        <v>3</v>
      </c>
      <c r="H7" s="9" t="s">
        <v>2</v>
      </c>
      <c r="I7" s="9" t="s">
        <v>17</v>
      </c>
      <c r="J7" s="10" t="s">
        <v>3</v>
      </c>
      <c r="K7" s="9" t="s">
        <v>2</v>
      </c>
      <c r="L7" s="9" t="s">
        <v>17</v>
      </c>
      <c r="M7" s="10" t="s">
        <v>3</v>
      </c>
      <c r="N7" s="35" t="s">
        <v>2</v>
      </c>
      <c r="O7" s="35" t="s">
        <v>17</v>
      </c>
      <c r="P7" s="10" t="s">
        <v>3</v>
      </c>
      <c r="Q7" s="118"/>
      <c r="R7" s="115" t="s">
        <v>10</v>
      </c>
      <c r="S7" s="34" t="s">
        <v>10</v>
      </c>
      <c r="T7" s="7"/>
      <c r="U7" s="7"/>
      <c r="V7" s="7"/>
      <c r="W7" s="7"/>
      <c r="X7" s="7"/>
      <c r="Y7" s="7"/>
      <c r="Z7" s="7"/>
      <c r="AA7" s="1"/>
      <c r="AB7" s="1"/>
      <c r="AC7" s="1"/>
      <c r="AD7" s="1"/>
      <c r="AE7" s="1"/>
    </row>
    <row r="8" spans="1:31" ht="13.5" thickTop="1" x14ac:dyDescent="0.2">
      <c r="A8" s="5"/>
      <c r="B8" s="185" t="s">
        <v>66</v>
      </c>
      <c r="C8" s="174">
        <v>39103</v>
      </c>
      <c r="D8" s="173" t="s">
        <v>87</v>
      </c>
      <c r="E8" s="67">
        <v>9.82</v>
      </c>
      <c r="F8" s="64">
        <f t="shared" ref="F8:F14" si="0">IF(E8&lt;&gt;0,INT(58.015*(11.5-E8)^1.81),0)</f>
        <v>148</v>
      </c>
      <c r="G8" s="33">
        <f>IF(+F8,+RANK(F8,F$8:F$38,0),0)</f>
        <v>12</v>
      </c>
      <c r="H8" s="71">
        <v>350</v>
      </c>
      <c r="I8" s="64">
        <f t="shared" ref="I8:I14" si="1">IF(H8&lt;&gt;0,INT(0.14354*(H8-220)^1.4),0)</f>
        <v>130</v>
      </c>
      <c r="J8" s="33">
        <f>IF(+I8,+RANK(I8,I$8:I$38,0),0)</f>
        <v>11</v>
      </c>
      <c r="K8" s="67">
        <v>19.649999999999999</v>
      </c>
      <c r="L8" s="64">
        <f t="shared" ref="L8:L14" si="2">IF(K8&lt;&gt;0,INT(5.33*(K8-10)^1.1),0)</f>
        <v>64</v>
      </c>
      <c r="M8" s="33">
        <f>IF(+L8,+RANK(L8,L$8:L$38,0),0)</f>
        <v>23</v>
      </c>
      <c r="N8" s="112">
        <v>1.4109953703703704E-3</v>
      </c>
      <c r="O8" s="64">
        <f t="shared" ref="O8:O14" si="3">IF(N8&lt;&gt;0,INT(0.19889*(185-((MINUTE(N8)*60)+SECOND(N8)))^1.88),0)</f>
        <v>480</v>
      </c>
      <c r="P8" s="33">
        <f>IF(+O8,+RANK(O8,O$8:O$38,0),0)</f>
        <v>2</v>
      </c>
      <c r="Q8" s="116">
        <f t="shared" ref="Q8:Q14" si="4">F8+I8+L8+O8</f>
        <v>822</v>
      </c>
      <c r="R8" s="117">
        <f t="shared" ref="R8:R14" si="5">+IF(+AND(+G8&gt;0,+J8&gt;0,+M8&gt;0,+P8&gt;0),+G8+J8+M8+P8,"nekompletní")</f>
        <v>48</v>
      </c>
      <c r="S8" s="39">
        <f t="shared" ref="S8:S38" si="6">IF(+Q8,+RANK(Q8,Q$8:Q$38,0),0)</f>
        <v>6</v>
      </c>
      <c r="T8" s="7" t="s">
        <v>129</v>
      </c>
      <c r="U8" s="7"/>
      <c r="V8" s="7"/>
      <c r="W8" s="7"/>
      <c r="X8" s="7"/>
      <c r="Y8" s="7"/>
      <c r="Z8" s="7"/>
      <c r="AA8" s="1"/>
      <c r="AB8" s="1"/>
      <c r="AC8" s="1"/>
      <c r="AD8" s="1"/>
      <c r="AE8" s="1"/>
    </row>
    <row r="9" spans="1:31" x14ac:dyDescent="0.2">
      <c r="A9" s="5"/>
      <c r="B9" s="185" t="s">
        <v>67</v>
      </c>
      <c r="C9" s="174">
        <v>39185</v>
      </c>
      <c r="D9" s="173" t="s">
        <v>87</v>
      </c>
      <c r="E9" s="68">
        <v>9.15</v>
      </c>
      <c r="F9" s="59">
        <f t="shared" si="0"/>
        <v>272</v>
      </c>
      <c r="G9" s="30">
        <f>IF(+F9,+RANK(F9,F$8:F$38,0),0)</f>
        <v>1</v>
      </c>
      <c r="H9" s="72">
        <v>381</v>
      </c>
      <c r="I9" s="59">
        <f t="shared" si="1"/>
        <v>176</v>
      </c>
      <c r="J9" s="30">
        <f>IF(+I9,+RANK(I9,I$8:I$38,0),0)</f>
        <v>4</v>
      </c>
      <c r="K9" s="68">
        <v>29.1</v>
      </c>
      <c r="L9" s="59">
        <f t="shared" si="2"/>
        <v>136</v>
      </c>
      <c r="M9" s="30">
        <f>IF(+L9,+RANK(L9,L$8:L$38,0),0)</f>
        <v>2</v>
      </c>
      <c r="N9" s="103">
        <v>1.4996527777777777E-3</v>
      </c>
      <c r="O9" s="59">
        <f t="shared" si="3"/>
        <v>371</v>
      </c>
      <c r="P9" s="30">
        <f>IF(+O9,+RANK(O9,O$8:O$38,0),0)</f>
        <v>6</v>
      </c>
      <c r="Q9" s="116">
        <f t="shared" si="4"/>
        <v>955</v>
      </c>
      <c r="R9" s="117">
        <f t="shared" si="5"/>
        <v>13</v>
      </c>
      <c r="S9" s="40">
        <f t="shared" si="6"/>
        <v>2</v>
      </c>
      <c r="T9" s="7"/>
      <c r="U9" s="7"/>
      <c r="V9" s="7"/>
      <c r="W9" s="7"/>
      <c r="X9" s="7"/>
      <c r="Y9" s="7"/>
      <c r="Z9" s="7"/>
      <c r="AA9" s="1"/>
      <c r="AB9" s="1"/>
      <c r="AC9" s="1"/>
      <c r="AD9" s="1"/>
      <c r="AE9" s="1"/>
    </row>
    <row r="10" spans="1:31" x14ac:dyDescent="0.2">
      <c r="A10" s="5"/>
      <c r="B10" s="185" t="s">
        <v>113</v>
      </c>
      <c r="C10" s="174">
        <v>39178</v>
      </c>
      <c r="D10" s="173" t="s">
        <v>87</v>
      </c>
      <c r="E10" s="68">
        <v>9.6199999999999992</v>
      </c>
      <c r="F10" s="59">
        <f t="shared" si="0"/>
        <v>181</v>
      </c>
      <c r="G10" s="30">
        <f>IF(+F10,+RANK(F10,F$8:F$38,0),0)</f>
        <v>7</v>
      </c>
      <c r="H10" s="72">
        <v>377</v>
      </c>
      <c r="I10" s="59">
        <f t="shared" si="1"/>
        <v>170</v>
      </c>
      <c r="J10" s="30">
        <f>IF(+I10,+RANK(I10,I$8:I$38,0),0)</f>
        <v>5</v>
      </c>
      <c r="K10" s="68">
        <v>29.1</v>
      </c>
      <c r="L10" s="59">
        <f t="shared" si="2"/>
        <v>136</v>
      </c>
      <c r="M10" s="30">
        <f>IF(+L10,+RANK(L10,L$8:L$38,0),0)</f>
        <v>2</v>
      </c>
      <c r="N10" s="103">
        <v>1.4075231481481482E-3</v>
      </c>
      <c r="O10" s="59">
        <f t="shared" si="3"/>
        <v>480</v>
      </c>
      <c r="P10" s="30">
        <f>IF(+O10,+RANK(O10,O$8:O$38,0),0)</f>
        <v>2</v>
      </c>
      <c r="Q10" s="116">
        <f t="shared" si="4"/>
        <v>967</v>
      </c>
      <c r="R10" s="117">
        <f t="shared" si="5"/>
        <v>16</v>
      </c>
      <c r="S10" s="40">
        <f t="shared" si="6"/>
        <v>1</v>
      </c>
      <c r="T10" s="7"/>
      <c r="U10" s="7"/>
      <c r="V10" s="7"/>
      <c r="W10" s="7"/>
      <c r="X10" s="7"/>
      <c r="Y10" s="7"/>
      <c r="Z10" s="7"/>
      <c r="AA10" s="1"/>
      <c r="AB10" s="1"/>
      <c r="AC10" s="1"/>
      <c r="AD10" s="1"/>
      <c r="AE10" s="1"/>
    </row>
    <row r="11" spans="1:31" ht="13.5" thickBot="1" x14ac:dyDescent="0.25">
      <c r="A11" s="5"/>
      <c r="B11" s="186" t="s">
        <v>68</v>
      </c>
      <c r="C11" s="187">
        <v>39403</v>
      </c>
      <c r="D11" s="188" t="s">
        <v>87</v>
      </c>
      <c r="E11" s="69">
        <v>10.76</v>
      </c>
      <c r="F11" s="61">
        <f t="shared" si="0"/>
        <v>33</v>
      </c>
      <c r="G11" s="43">
        <f>IF(+F11,+RANK(F11,F$8:F$38,0),0)</f>
        <v>22</v>
      </c>
      <c r="H11" s="73">
        <v>342</v>
      </c>
      <c r="I11" s="61">
        <f t="shared" si="1"/>
        <v>119</v>
      </c>
      <c r="J11" s="43">
        <f>IF(+I11,+RANK(I11,I$8:I$38,0),0)</f>
        <v>12</v>
      </c>
      <c r="K11" s="69">
        <v>22.55</v>
      </c>
      <c r="L11" s="61">
        <f t="shared" si="2"/>
        <v>86</v>
      </c>
      <c r="M11" s="43">
        <f>IF(+L11,+RANK(L11,L$8:L$38,0),0)</f>
        <v>18</v>
      </c>
      <c r="N11" s="104">
        <v>1.5442129629629627E-3</v>
      </c>
      <c r="O11" s="61">
        <f t="shared" si="3"/>
        <v>334</v>
      </c>
      <c r="P11" s="43">
        <f>IF(+O11,+RANK(O11,O$8:O$38,0),0)</f>
        <v>8</v>
      </c>
      <c r="Q11" s="129">
        <f t="shared" si="4"/>
        <v>572</v>
      </c>
      <c r="R11" s="130">
        <f t="shared" si="5"/>
        <v>60</v>
      </c>
      <c r="S11" s="44">
        <f t="shared" si="6"/>
        <v>16</v>
      </c>
      <c r="T11" s="7"/>
      <c r="U11" s="7"/>
      <c r="V11" s="7"/>
      <c r="W11" s="7"/>
      <c r="X11" s="7"/>
      <c r="Y11" s="7"/>
      <c r="Z11" s="7"/>
      <c r="AA11" s="1"/>
      <c r="AB11" s="1"/>
      <c r="AC11" s="1"/>
      <c r="AD11" s="1"/>
      <c r="AE11" s="1"/>
    </row>
    <row r="12" spans="1:31" x14ac:dyDescent="0.2">
      <c r="A12" s="5"/>
      <c r="B12" s="182"/>
      <c r="C12" s="183"/>
      <c r="D12" s="184"/>
      <c r="E12" s="70"/>
      <c r="F12" s="62">
        <f t="shared" si="0"/>
        <v>0</v>
      </c>
      <c r="G12" s="46">
        <f t="shared" ref="G12:G38" si="7">IF(+F12,+RANK(F12,F$8:F$38,0),0)</f>
        <v>0</v>
      </c>
      <c r="H12" s="74"/>
      <c r="I12" s="62">
        <f t="shared" si="1"/>
        <v>0</v>
      </c>
      <c r="J12" s="46">
        <f t="shared" ref="J12:J13" si="8">IF(+I12,+RANK(I12,I$8:I$38,0),0)</f>
        <v>0</v>
      </c>
      <c r="K12" s="92"/>
      <c r="L12" s="62">
        <f t="shared" si="2"/>
        <v>0</v>
      </c>
      <c r="M12" s="46">
        <f t="shared" ref="M12:M13" si="9">IF(+L12,+RANK(L12,L$8:L$38,0),0)</f>
        <v>0</v>
      </c>
      <c r="N12" s="102"/>
      <c r="O12" s="62">
        <f t="shared" si="3"/>
        <v>0</v>
      </c>
      <c r="P12" s="46">
        <f t="shared" ref="P12:P13" si="10">IF(+O12,+RANK(O12,O$8:O$38,0),0)</f>
        <v>0</v>
      </c>
      <c r="Q12" s="145">
        <f t="shared" si="4"/>
        <v>0</v>
      </c>
      <c r="R12" s="146" t="str">
        <f t="shared" si="5"/>
        <v>nekompletní</v>
      </c>
      <c r="S12" s="47">
        <f t="shared" si="6"/>
        <v>0</v>
      </c>
      <c r="T12" s="7"/>
      <c r="U12" s="7"/>
      <c r="V12" s="7"/>
      <c r="W12" s="7"/>
      <c r="X12" s="7"/>
      <c r="Y12" s="7"/>
      <c r="Z12" s="7"/>
      <c r="AA12" s="1"/>
      <c r="AB12" s="1"/>
      <c r="AC12" s="1"/>
      <c r="AD12" s="1"/>
      <c r="AE12" s="1"/>
    </row>
    <row r="13" spans="1:31" x14ac:dyDescent="0.2">
      <c r="A13" s="5"/>
      <c r="B13" s="185"/>
      <c r="C13" s="174"/>
      <c r="D13" s="173"/>
      <c r="E13" s="68"/>
      <c r="F13" s="59">
        <f t="shared" si="0"/>
        <v>0</v>
      </c>
      <c r="G13" s="30">
        <f t="shared" si="7"/>
        <v>0</v>
      </c>
      <c r="H13" s="72"/>
      <c r="I13" s="59">
        <f t="shared" si="1"/>
        <v>0</v>
      </c>
      <c r="J13" s="30">
        <f t="shared" si="8"/>
        <v>0</v>
      </c>
      <c r="K13" s="91"/>
      <c r="L13" s="59">
        <f t="shared" si="2"/>
        <v>0</v>
      </c>
      <c r="M13" s="30">
        <f t="shared" si="9"/>
        <v>0</v>
      </c>
      <c r="N13" s="103"/>
      <c r="O13" s="59">
        <f t="shared" si="3"/>
        <v>0</v>
      </c>
      <c r="P13" s="30">
        <f t="shared" si="10"/>
        <v>0</v>
      </c>
      <c r="Q13" s="116">
        <f t="shared" si="4"/>
        <v>0</v>
      </c>
      <c r="R13" s="117" t="str">
        <f t="shared" si="5"/>
        <v>nekompletní</v>
      </c>
      <c r="S13" s="40">
        <f t="shared" si="6"/>
        <v>0</v>
      </c>
      <c r="T13" s="7"/>
      <c r="U13" s="7"/>
      <c r="V13" s="7"/>
      <c r="W13" s="7"/>
      <c r="X13" s="7"/>
      <c r="Y13" s="7"/>
      <c r="Z13" s="7"/>
      <c r="AA13" s="1"/>
      <c r="AB13" s="1"/>
      <c r="AC13" s="1"/>
      <c r="AD13" s="1"/>
      <c r="AE13" s="1"/>
    </row>
    <row r="14" spans="1:31" ht="13.5" thickBot="1" x14ac:dyDescent="0.25">
      <c r="A14" s="5"/>
      <c r="B14" s="186" t="s">
        <v>114</v>
      </c>
      <c r="C14" s="187">
        <v>39230</v>
      </c>
      <c r="D14" s="188" t="s">
        <v>90</v>
      </c>
      <c r="E14" s="86">
        <v>9.82</v>
      </c>
      <c r="F14" s="60">
        <f t="shared" si="0"/>
        <v>148</v>
      </c>
      <c r="G14" s="13">
        <f t="shared" si="7"/>
        <v>12</v>
      </c>
      <c r="H14" s="89">
        <v>351</v>
      </c>
      <c r="I14" s="60">
        <f t="shared" si="1"/>
        <v>132</v>
      </c>
      <c r="J14" s="13">
        <f t="shared" ref="J14:J38" si="11">IF(+I14,+RANK(I14,I$8:I$38,0),0)</f>
        <v>10</v>
      </c>
      <c r="K14" s="89">
        <v>27.73</v>
      </c>
      <c r="L14" s="60">
        <f t="shared" si="2"/>
        <v>125</v>
      </c>
      <c r="M14" s="13">
        <f t="shared" ref="M14:M38" si="12">IF(+L14,+RANK(L14,L$8:L$38,0),0)</f>
        <v>7</v>
      </c>
      <c r="N14" s="90">
        <v>1.6519675925925929E-3</v>
      </c>
      <c r="O14" s="60">
        <f t="shared" si="3"/>
        <v>224</v>
      </c>
      <c r="P14" s="13">
        <f t="shared" ref="P14:P38" si="13">IF(+O14,+RANK(O14,O$8:O$38,0),0)</f>
        <v>17</v>
      </c>
      <c r="Q14" s="129">
        <f t="shared" si="4"/>
        <v>629</v>
      </c>
      <c r="R14" s="130">
        <f t="shared" si="5"/>
        <v>46</v>
      </c>
      <c r="S14" s="44">
        <f t="shared" si="6"/>
        <v>12</v>
      </c>
      <c r="T14" s="7"/>
      <c r="U14" s="7"/>
      <c r="V14" s="7"/>
      <c r="W14" s="7"/>
      <c r="X14" s="7"/>
      <c r="Y14" s="7"/>
      <c r="Z14" s="7"/>
      <c r="AA14" s="1"/>
      <c r="AB14" s="1"/>
      <c r="AC14" s="1"/>
      <c r="AD14" s="1"/>
      <c r="AE14" s="1"/>
    </row>
    <row r="15" spans="1:31" x14ac:dyDescent="0.2">
      <c r="A15" s="5"/>
      <c r="B15" s="182" t="s">
        <v>127</v>
      </c>
      <c r="C15" s="183">
        <v>39154</v>
      </c>
      <c r="D15" s="184" t="s">
        <v>92</v>
      </c>
      <c r="E15" s="70">
        <v>11.02</v>
      </c>
      <c r="F15" s="62">
        <f t="shared" ref="F15:F18" si="14">IF(E15&lt;&gt;0,INT(58.015*(11.5-E15)^1.81),0)</f>
        <v>15</v>
      </c>
      <c r="G15" s="46">
        <f t="shared" si="7"/>
        <v>23</v>
      </c>
      <c r="H15" s="74">
        <v>265</v>
      </c>
      <c r="I15" s="62">
        <f t="shared" ref="I15:I18" si="15">IF(H15&lt;&gt;0,INT(0.14354*(H15-220)^1.4),0)</f>
        <v>29</v>
      </c>
      <c r="J15" s="46">
        <f t="shared" si="11"/>
        <v>25</v>
      </c>
      <c r="K15" s="70">
        <v>19.5</v>
      </c>
      <c r="L15" s="62">
        <f t="shared" ref="L15:L18" si="16">IF(K15&lt;&gt;0,INT(5.33*(K15-10)^1.1),0)</f>
        <v>63</v>
      </c>
      <c r="M15" s="46">
        <f t="shared" si="12"/>
        <v>24</v>
      </c>
      <c r="N15" s="102">
        <v>1.7291666666666668E-3</v>
      </c>
      <c r="O15" s="62">
        <f t="shared" ref="O15:O18" si="17">IF(N15&lt;&gt;0,INT(0.19889*(185-((MINUTE(N15)*60)+SECOND(N15)))^1.88),0)</f>
        <v>167</v>
      </c>
      <c r="P15" s="46">
        <f t="shared" si="13"/>
        <v>21</v>
      </c>
      <c r="Q15" s="145">
        <f t="shared" ref="Q15:Q18" si="18">F15+I15+L15+O15</f>
        <v>274</v>
      </c>
      <c r="R15" s="146">
        <f t="shared" ref="R15:R18" si="19">+IF(+AND(+G15&gt;0,+J15&gt;0,+M15&gt;0,+P15&gt;0),+G15+J15+M15+P15,"nekompletní")</f>
        <v>93</v>
      </c>
      <c r="S15" s="47">
        <f t="shared" si="6"/>
        <v>23</v>
      </c>
      <c r="T15" s="7"/>
      <c r="U15" s="7"/>
      <c r="V15" s="7"/>
      <c r="W15" s="7"/>
      <c r="X15" s="7"/>
      <c r="Y15" s="7"/>
      <c r="Z15" s="7"/>
      <c r="AA15" s="1"/>
      <c r="AB15" s="1"/>
      <c r="AC15" s="1"/>
      <c r="AD15" s="1"/>
      <c r="AE15" s="1"/>
    </row>
    <row r="16" spans="1:31" x14ac:dyDescent="0.2">
      <c r="A16" s="5"/>
      <c r="B16" s="185" t="s">
        <v>46</v>
      </c>
      <c r="C16" s="174">
        <v>39372</v>
      </c>
      <c r="D16" s="173" t="s">
        <v>92</v>
      </c>
      <c r="E16" s="68">
        <v>9.81</v>
      </c>
      <c r="F16" s="59">
        <f t="shared" si="14"/>
        <v>149</v>
      </c>
      <c r="G16" s="30">
        <f t="shared" si="7"/>
        <v>11</v>
      </c>
      <c r="H16" s="72">
        <v>338</v>
      </c>
      <c r="I16" s="59">
        <f t="shared" si="15"/>
        <v>114</v>
      </c>
      <c r="J16" s="30">
        <f t="shared" si="11"/>
        <v>15</v>
      </c>
      <c r="K16" s="68">
        <v>24.5</v>
      </c>
      <c r="L16" s="59">
        <f t="shared" si="16"/>
        <v>100</v>
      </c>
      <c r="M16" s="30">
        <f t="shared" si="12"/>
        <v>15</v>
      </c>
      <c r="N16" s="103">
        <v>1.6768518518518519E-3</v>
      </c>
      <c r="O16" s="59">
        <f t="shared" si="17"/>
        <v>204</v>
      </c>
      <c r="P16" s="30">
        <f t="shared" si="13"/>
        <v>18</v>
      </c>
      <c r="Q16" s="116">
        <f t="shared" si="18"/>
        <v>567</v>
      </c>
      <c r="R16" s="117">
        <f t="shared" si="19"/>
        <v>59</v>
      </c>
      <c r="S16" s="40">
        <f t="shared" si="6"/>
        <v>17</v>
      </c>
      <c r="T16" s="7"/>
      <c r="U16" s="7"/>
      <c r="V16" s="7"/>
      <c r="W16" s="7"/>
      <c r="X16" s="7"/>
      <c r="Y16" s="7"/>
      <c r="Z16" s="7"/>
      <c r="AA16" s="1"/>
      <c r="AB16" s="1"/>
      <c r="AC16" s="1"/>
      <c r="AD16" s="1"/>
      <c r="AE16" s="1"/>
    </row>
    <row r="17" spans="1:31" x14ac:dyDescent="0.2">
      <c r="A17" s="5"/>
      <c r="B17" s="185" t="s">
        <v>69</v>
      </c>
      <c r="C17" s="174">
        <v>39427</v>
      </c>
      <c r="D17" s="173" t="s">
        <v>92</v>
      </c>
      <c r="E17" s="97">
        <v>9.4700000000000006</v>
      </c>
      <c r="F17" s="58">
        <f t="shared" si="14"/>
        <v>208</v>
      </c>
      <c r="G17" s="12">
        <f t="shared" si="7"/>
        <v>4</v>
      </c>
      <c r="H17" s="98">
        <v>315</v>
      </c>
      <c r="I17" s="58">
        <f t="shared" si="15"/>
        <v>84</v>
      </c>
      <c r="J17" s="12">
        <f t="shared" si="11"/>
        <v>21</v>
      </c>
      <c r="K17" s="97">
        <v>25.7</v>
      </c>
      <c r="L17" s="58">
        <f t="shared" si="16"/>
        <v>110</v>
      </c>
      <c r="M17" s="12">
        <f t="shared" si="12"/>
        <v>14</v>
      </c>
      <c r="N17" s="100">
        <v>1.5324074074074075E-3</v>
      </c>
      <c r="O17" s="58">
        <f t="shared" si="17"/>
        <v>346</v>
      </c>
      <c r="P17" s="12">
        <f t="shared" si="13"/>
        <v>7</v>
      </c>
      <c r="Q17" s="116">
        <f t="shared" si="18"/>
        <v>748</v>
      </c>
      <c r="R17" s="117">
        <f t="shared" si="19"/>
        <v>46</v>
      </c>
      <c r="S17" s="40">
        <f t="shared" si="6"/>
        <v>9</v>
      </c>
      <c r="T17" s="7"/>
      <c r="U17" s="7"/>
      <c r="V17" s="7"/>
      <c r="W17" s="7"/>
      <c r="X17" s="7"/>
      <c r="Y17" s="7"/>
      <c r="Z17" s="7"/>
      <c r="AA17" s="1"/>
      <c r="AB17" s="1"/>
      <c r="AC17" s="1"/>
      <c r="AD17" s="1"/>
      <c r="AE17" s="1"/>
    </row>
    <row r="18" spans="1:31" ht="13.5" thickBot="1" x14ac:dyDescent="0.25">
      <c r="A18" s="5"/>
      <c r="B18" s="186" t="s">
        <v>115</v>
      </c>
      <c r="C18" s="187">
        <v>39303</v>
      </c>
      <c r="D18" s="188" t="s">
        <v>92</v>
      </c>
      <c r="E18" s="69">
        <v>10.31</v>
      </c>
      <c r="F18" s="61">
        <f t="shared" si="14"/>
        <v>79</v>
      </c>
      <c r="G18" s="43">
        <f t="shared" si="7"/>
        <v>19</v>
      </c>
      <c r="H18" s="73">
        <v>327</v>
      </c>
      <c r="I18" s="61">
        <f t="shared" si="15"/>
        <v>99</v>
      </c>
      <c r="J18" s="43">
        <f t="shared" si="11"/>
        <v>16</v>
      </c>
      <c r="K18" s="69">
        <v>26.75</v>
      </c>
      <c r="L18" s="61">
        <f t="shared" si="16"/>
        <v>118</v>
      </c>
      <c r="M18" s="43">
        <f t="shared" si="12"/>
        <v>10</v>
      </c>
      <c r="N18" s="104">
        <v>1.6912037037037037E-3</v>
      </c>
      <c r="O18" s="61">
        <f t="shared" si="17"/>
        <v>194</v>
      </c>
      <c r="P18" s="43">
        <f t="shared" si="13"/>
        <v>19</v>
      </c>
      <c r="Q18" s="129">
        <f t="shared" si="18"/>
        <v>490</v>
      </c>
      <c r="R18" s="130">
        <f t="shared" si="19"/>
        <v>64</v>
      </c>
      <c r="S18" s="44">
        <f t="shared" si="6"/>
        <v>20</v>
      </c>
      <c r="T18" s="7"/>
      <c r="U18" s="7"/>
      <c r="V18" s="7"/>
      <c r="W18" s="7"/>
      <c r="X18" s="7"/>
      <c r="Y18" s="7"/>
      <c r="Z18" s="7"/>
      <c r="AA18" s="1"/>
      <c r="AB18" s="1"/>
      <c r="AC18" s="1"/>
      <c r="AD18" s="1"/>
      <c r="AE18" s="1"/>
    </row>
    <row r="19" spans="1:31" x14ac:dyDescent="0.2">
      <c r="A19" s="5"/>
      <c r="B19" s="182" t="s">
        <v>125</v>
      </c>
      <c r="C19" s="183">
        <v>39263</v>
      </c>
      <c r="D19" s="184" t="s">
        <v>63</v>
      </c>
      <c r="E19" s="70">
        <v>10.72</v>
      </c>
      <c r="F19" s="62">
        <f t="shared" ref="F19:F38" si="20">IF(E19&lt;&gt;0,INT(58.015*(11.5-E19)^1.81),0)</f>
        <v>37</v>
      </c>
      <c r="G19" s="46">
        <f t="shared" si="7"/>
        <v>21</v>
      </c>
      <c r="H19" s="74">
        <v>321</v>
      </c>
      <c r="I19" s="62">
        <f t="shared" ref="I19:I38" si="21">IF(H19&lt;&gt;0,INT(0.14354*(H19-220)^1.4),0)</f>
        <v>91</v>
      </c>
      <c r="J19" s="46">
        <f t="shared" si="11"/>
        <v>18</v>
      </c>
      <c r="K19" s="70">
        <v>21.4</v>
      </c>
      <c r="L19" s="62">
        <f t="shared" ref="L19:L38" si="22">IF(K19&lt;&gt;0,INT(5.33*(K19-10)^1.1),0)</f>
        <v>77</v>
      </c>
      <c r="M19" s="46">
        <f t="shared" si="12"/>
        <v>20</v>
      </c>
      <c r="N19" s="102">
        <v>1.6128472222222221E-3</v>
      </c>
      <c r="O19" s="62">
        <f t="shared" ref="O19:O38" si="23">IF(N19&lt;&gt;0,INT(0.19889*(185-((MINUTE(N19)*60)+SECOND(N19)))^1.88),0)</f>
        <v>265</v>
      </c>
      <c r="P19" s="46">
        <f t="shared" si="13"/>
        <v>13</v>
      </c>
      <c r="Q19" s="145">
        <f t="shared" ref="Q19:Q38" si="24">F19+I19+L19+O19</f>
        <v>470</v>
      </c>
      <c r="R19" s="146">
        <f t="shared" ref="R19:R38" si="25">+IF(+AND(+G19&gt;0,+J19&gt;0,+M19&gt;0,+P19&gt;0),+G19+J19+M19+P19,"nekompletní")</f>
        <v>72</v>
      </c>
      <c r="S19" s="47">
        <f t="shared" si="6"/>
        <v>21</v>
      </c>
      <c r="T19" s="7"/>
      <c r="U19" s="7"/>
      <c r="V19" s="7"/>
      <c r="W19" s="7"/>
      <c r="X19" s="7"/>
      <c r="Y19" s="7"/>
      <c r="Z19" s="7"/>
      <c r="AA19" s="1"/>
      <c r="AB19" s="1"/>
      <c r="AC19" s="1"/>
      <c r="AD19" s="1"/>
      <c r="AE19" s="1"/>
    </row>
    <row r="20" spans="1:31" x14ac:dyDescent="0.2">
      <c r="A20" s="5"/>
      <c r="B20" s="185" t="s">
        <v>116</v>
      </c>
      <c r="C20" s="174">
        <v>39163</v>
      </c>
      <c r="D20" s="173" t="s">
        <v>63</v>
      </c>
      <c r="E20" s="68">
        <v>10.06</v>
      </c>
      <c r="F20" s="59">
        <f t="shared" si="20"/>
        <v>112</v>
      </c>
      <c r="G20" s="30">
        <f t="shared" si="7"/>
        <v>16</v>
      </c>
      <c r="H20" s="72">
        <v>342</v>
      </c>
      <c r="I20" s="59">
        <f t="shared" si="21"/>
        <v>119</v>
      </c>
      <c r="J20" s="30">
        <f t="shared" si="11"/>
        <v>12</v>
      </c>
      <c r="K20" s="68">
        <v>27.2</v>
      </c>
      <c r="L20" s="59">
        <f t="shared" si="22"/>
        <v>121</v>
      </c>
      <c r="M20" s="30">
        <f t="shared" si="12"/>
        <v>8</v>
      </c>
      <c r="N20" s="103">
        <v>1.6248842592592593E-3</v>
      </c>
      <c r="O20" s="59">
        <f t="shared" si="23"/>
        <v>255</v>
      </c>
      <c r="P20" s="30">
        <f t="shared" si="13"/>
        <v>14</v>
      </c>
      <c r="Q20" s="116">
        <f t="shared" si="24"/>
        <v>607</v>
      </c>
      <c r="R20" s="117">
        <f t="shared" si="25"/>
        <v>50</v>
      </c>
      <c r="S20" s="40">
        <f t="shared" si="6"/>
        <v>13</v>
      </c>
      <c r="T20" s="7"/>
      <c r="U20" s="7"/>
      <c r="V20" s="7"/>
      <c r="W20" s="7"/>
      <c r="X20" s="7"/>
      <c r="Y20" s="7"/>
      <c r="Z20" s="7"/>
      <c r="AA20" s="1"/>
      <c r="AB20" s="1"/>
      <c r="AC20" s="1"/>
      <c r="AD20" s="1"/>
      <c r="AE20" s="1"/>
    </row>
    <row r="21" spans="1:31" x14ac:dyDescent="0.2">
      <c r="A21" s="5"/>
      <c r="B21" s="185" t="s">
        <v>47</v>
      </c>
      <c r="C21" s="174">
        <v>39186</v>
      </c>
      <c r="D21" s="173" t="s">
        <v>63</v>
      </c>
      <c r="E21" s="97">
        <v>9.58</v>
      </c>
      <c r="F21" s="58">
        <f t="shared" si="20"/>
        <v>188</v>
      </c>
      <c r="G21" s="12">
        <f t="shared" si="7"/>
        <v>6</v>
      </c>
      <c r="H21" s="98">
        <v>371</v>
      </c>
      <c r="I21" s="58">
        <f t="shared" si="21"/>
        <v>161</v>
      </c>
      <c r="J21" s="12">
        <f t="shared" si="11"/>
        <v>6</v>
      </c>
      <c r="K21" s="97">
        <v>23</v>
      </c>
      <c r="L21" s="58">
        <f t="shared" si="22"/>
        <v>89</v>
      </c>
      <c r="M21" s="12">
        <f t="shared" si="12"/>
        <v>16</v>
      </c>
      <c r="N21" s="100">
        <v>1.5391203703703704E-3</v>
      </c>
      <c r="O21" s="58">
        <f t="shared" si="23"/>
        <v>334</v>
      </c>
      <c r="P21" s="12">
        <f t="shared" si="13"/>
        <v>8</v>
      </c>
      <c r="Q21" s="116">
        <f t="shared" si="24"/>
        <v>772</v>
      </c>
      <c r="R21" s="117">
        <f t="shared" si="25"/>
        <v>36</v>
      </c>
      <c r="S21" s="40">
        <f t="shared" si="6"/>
        <v>7</v>
      </c>
      <c r="T21" s="7"/>
      <c r="U21" s="7"/>
      <c r="V21" s="7"/>
      <c r="W21" s="7"/>
      <c r="X21" s="7"/>
      <c r="Y21" s="7"/>
      <c r="Z21" s="7"/>
      <c r="AA21" s="1"/>
      <c r="AB21" s="1"/>
      <c r="AC21" s="1"/>
      <c r="AD21" s="1"/>
      <c r="AE21" s="1"/>
    </row>
    <row r="22" spans="1:31" ht="13.5" thickBot="1" x14ac:dyDescent="0.25">
      <c r="A22" s="5"/>
      <c r="B22" s="186" t="s">
        <v>126</v>
      </c>
      <c r="C22" s="187">
        <v>39210</v>
      </c>
      <c r="D22" s="188" t="s">
        <v>63</v>
      </c>
      <c r="E22" s="69">
        <v>9.84</v>
      </c>
      <c r="F22" s="61">
        <f t="shared" si="20"/>
        <v>145</v>
      </c>
      <c r="G22" s="43">
        <f t="shared" si="7"/>
        <v>14</v>
      </c>
      <c r="H22" s="73">
        <v>320</v>
      </c>
      <c r="I22" s="61">
        <f t="shared" si="21"/>
        <v>90</v>
      </c>
      <c r="J22" s="43">
        <f t="shared" si="11"/>
        <v>19</v>
      </c>
      <c r="K22" s="69">
        <v>22.83</v>
      </c>
      <c r="L22" s="61">
        <f t="shared" si="22"/>
        <v>88</v>
      </c>
      <c r="M22" s="43">
        <f t="shared" si="12"/>
        <v>17</v>
      </c>
      <c r="N22" s="104">
        <v>1.5400462962962963E-3</v>
      </c>
      <c r="O22" s="61">
        <f t="shared" si="23"/>
        <v>334</v>
      </c>
      <c r="P22" s="43">
        <f t="shared" si="13"/>
        <v>8</v>
      </c>
      <c r="Q22" s="129">
        <f t="shared" si="24"/>
        <v>657</v>
      </c>
      <c r="R22" s="130">
        <f t="shared" si="25"/>
        <v>58</v>
      </c>
      <c r="S22" s="44">
        <f t="shared" si="6"/>
        <v>11</v>
      </c>
      <c r="T22" s="7"/>
      <c r="U22" s="7"/>
      <c r="V22" s="7"/>
      <c r="W22" s="7"/>
      <c r="X22" s="7"/>
      <c r="Y22" s="7"/>
      <c r="Z22" s="7"/>
      <c r="AA22" s="1"/>
      <c r="AB22" s="1"/>
      <c r="AC22" s="1"/>
      <c r="AD22" s="1"/>
      <c r="AE22" s="1"/>
    </row>
    <row r="23" spans="1:31" x14ac:dyDescent="0.2">
      <c r="A23" s="5"/>
      <c r="B23" s="182" t="s">
        <v>52</v>
      </c>
      <c r="C23" s="183">
        <v>39130</v>
      </c>
      <c r="D23" s="184" t="s">
        <v>71</v>
      </c>
      <c r="E23" s="70">
        <v>10.1</v>
      </c>
      <c r="F23" s="62">
        <f t="shared" si="20"/>
        <v>106</v>
      </c>
      <c r="G23" s="46">
        <f t="shared" si="7"/>
        <v>17</v>
      </c>
      <c r="H23" s="74">
        <v>352</v>
      </c>
      <c r="I23" s="62">
        <f t="shared" si="21"/>
        <v>133</v>
      </c>
      <c r="J23" s="46">
        <f t="shared" si="11"/>
        <v>9</v>
      </c>
      <c r="K23" s="70">
        <v>29.5</v>
      </c>
      <c r="L23" s="62">
        <f t="shared" si="22"/>
        <v>139</v>
      </c>
      <c r="M23" s="46">
        <f t="shared" si="12"/>
        <v>1</v>
      </c>
      <c r="N23" s="102">
        <v>1.6981481481481481E-3</v>
      </c>
      <c r="O23" s="62">
        <f t="shared" si="23"/>
        <v>185</v>
      </c>
      <c r="P23" s="46">
        <f t="shared" si="13"/>
        <v>20</v>
      </c>
      <c r="Q23" s="145">
        <f t="shared" si="24"/>
        <v>563</v>
      </c>
      <c r="R23" s="146">
        <f t="shared" si="25"/>
        <v>47</v>
      </c>
      <c r="S23" s="47">
        <f t="shared" si="6"/>
        <v>18</v>
      </c>
      <c r="T23" s="7"/>
      <c r="U23" s="7"/>
      <c r="V23" s="7"/>
      <c r="W23" s="7"/>
      <c r="X23" s="7"/>
      <c r="Y23" s="7"/>
      <c r="Z23" s="7"/>
      <c r="AA23" s="1"/>
      <c r="AB23" s="1"/>
      <c r="AC23" s="1"/>
      <c r="AD23" s="1"/>
      <c r="AE23" s="1"/>
    </row>
    <row r="24" spans="1:31" x14ac:dyDescent="0.2">
      <c r="A24" s="5"/>
      <c r="B24" s="185" t="s">
        <v>48</v>
      </c>
      <c r="C24" s="174">
        <v>39134</v>
      </c>
      <c r="D24" s="173" t="s">
        <v>71</v>
      </c>
      <c r="E24" s="68">
        <v>9.44</v>
      </c>
      <c r="F24" s="59">
        <f t="shared" si="20"/>
        <v>214</v>
      </c>
      <c r="G24" s="30">
        <f t="shared" si="7"/>
        <v>3</v>
      </c>
      <c r="H24" s="72">
        <v>388</v>
      </c>
      <c r="I24" s="59">
        <f t="shared" si="21"/>
        <v>187</v>
      </c>
      <c r="J24" s="30">
        <f t="shared" si="11"/>
        <v>1</v>
      </c>
      <c r="K24" s="68">
        <v>26.85</v>
      </c>
      <c r="L24" s="59">
        <f t="shared" si="22"/>
        <v>119</v>
      </c>
      <c r="M24" s="30">
        <f t="shared" si="12"/>
        <v>9</v>
      </c>
      <c r="N24" s="103">
        <v>1.4621527777777777E-3</v>
      </c>
      <c r="O24" s="59">
        <f t="shared" si="23"/>
        <v>424</v>
      </c>
      <c r="P24" s="30">
        <f t="shared" si="13"/>
        <v>4</v>
      </c>
      <c r="Q24" s="116">
        <f t="shared" si="24"/>
        <v>944</v>
      </c>
      <c r="R24" s="117">
        <f t="shared" si="25"/>
        <v>17</v>
      </c>
      <c r="S24" s="40">
        <f t="shared" si="6"/>
        <v>4</v>
      </c>
      <c r="T24" s="7"/>
      <c r="U24" s="7"/>
      <c r="V24" s="7"/>
      <c r="W24" s="7"/>
      <c r="X24" s="7"/>
      <c r="Y24" s="7"/>
      <c r="Z24" s="7"/>
      <c r="AA24" s="1"/>
      <c r="AB24" s="1"/>
      <c r="AC24" s="1"/>
      <c r="AD24" s="1"/>
      <c r="AE24" s="1"/>
    </row>
    <row r="25" spans="1:31" x14ac:dyDescent="0.2">
      <c r="A25" s="5"/>
      <c r="B25" s="185" t="s">
        <v>51</v>
      </c>
      <c r="C25" s="174">
        <v>39132</v>
      </c>
      <c r="D25" s="173" t="s">
        <v>71</v>
      </c>
      <c r="E25" s="97">
        <v>9.75</v>
      </c>
      <c r="F25" s="58">
        <f t="shared" si="20"/>
        <v>159</v>
      </c>
      <c r="G25" s="12">
        <f t="shared" si="7"/>
        <v>9</v>
      </c>
      <c r="H25" s="98">
        <v>367</v>
      </c>
      <c r="I25" s="58">
        <f t="shared" si="21"/>
        <v>155</v>
      </c>
      <c r="J25" s="12">
        <f t="shared" si="11"/>
        <v>7</v>
      </c>
      <c r="K25" s="97">
        <v>28.2</v>
      </c>
      <c r="L25" s="58">
        <f t="shared" si="22"/>
        <v>129</v>
      </c>
      <c r="M25" s="12">
        <f t="shared" si="12"/>
        <v>6</v>
      </c>
      <c r="N25" s="100">
        <v>1.3868055555555554E-3</v>
      </c>
      <c r="O25" s="58">
        <f t="shared" si="23"/>
        <v>509</v>
      </c>
      <c r="P25" s="12">
        <f t="shared" si="13"/>
        <v>1</v>
      </c>
      <c r="Q25" s="116">
        <f t="shared" si="24"/>
        <v>952</v>
      </c>
      <c r="R25" s="117">
        <f t="shared" si="25"/>
        <v>23</v>
      </c>
      <c r="S25" s="40">
        <f t="shared" si="6"/>
        <v>3</v>
      </c>
      <c r="T25" s="7"/>
      <c r="U25" s="7"/>
      <c r="V25" s="7"/>
      <c r="W25" s="7"/>
      <c r="X25" s="7"/>
      <c r="Y25" s="7"/>
      <c r="Z25" s="7"/>
      <c r="AA25" s="1"/>
      <c r="AB25" s="1"/>
      <c r="AC25" s="1"/>
      <c r="AD25" s="1"/>
      <c r="AE25" s="1"/>
    </row>
    <row r="26" spans="1:31" ht="13.5" thickBot="1" x14ac:dyDescent="0.25">
      <c r="A26" s="5"/>
      <c r="B26" s="186" t="s">
        <v>117</v>
      </c>
      <c r="C26" s="187">
        <v>39241</v>
      </c>
      <c r="D26" s="188" t="s">
        <v>71</v>
      </c>
      <c r="E26" s="69">
        <v>9.68</v>
      </c>
      <c r="F26" s="61">
        <f t="shared" si="20"/>
        <v>171</v>
      </c>
      <c r="G26" s="43">
        <f t="shared" si="7"/>
        <v>8</v>
      </c>
      <c r="H26" s="73">
        <v>387</v>
      </c>
      <c r="I26" s="61">
        <f t="shared" si="21"/>
        <v>185</v>
      </c>
      <c r="J26" s="43">
        <f t="shared" si="11"/>
        <v>2</v>
      </c>
      <c r="K26" s="69">
        <v>26.4</v>
      </c>
      <c r="L26" s="61">
        <f t="shared" si="22"/>
        <v>115</v>
      </c>
      <c r="M26" s="43">
        <f t="shared" si="12"/>
        <v>12</v>
      </c>
      <c r="N26" s="104">
        <v>1.641435185185185E-3</v>
      </c>
      <c r="O26" s="61">
        <f t="shared" si="23"/>
        <v>234</v>
      </c>
      <c r="P26" s="43">
        <f t="shared" si="13"/>
        <v>16</v>
      </c>
      <c r="Q26" s="129">
        <f t="shared" si="24"/>
        <v>705</v>
      </c>
      <c r="R26" s="130">
        <f t="shared" si="25"/>
        <v>38</v>
      </c>
      <c r="S26" s="44">
        <f t="shared" si="6"/>
        <v>10</v>
      </c>
      <c r="T26" s="7"/>
      <c r="U26" s="7"/>
      <c r="V26" s="7"/>
      <c r="W26" s="7"/>
      <c r="X26" s="7"/>
      <c r="Y26" s="7"/>
      <c r="Z26" s="7"/>
      <c r="AA26" s="1"/>
      <c r="AB26" s="1"/>
      <c r="AC26" s="1"/>
      <c r="AD26" s="1"/>
      <c r="AE26" s="1"/>
    </row>
    <row r="27" spans="1:31" x14ac:dyDescent="0.2">
      <c r="A27" s="5"/>
      <c r="B27" s="182" t="s">
        <v>50</v>
      </c>
      <c r="C27" s="183">
        <v>39394</v>
      </c>
      <c r="D27" s="184" t="s">
        <v>98</v>
      </c>
      <c r="E27" s="70">
        <v>9.7799999999999994</v>
      </c>
      <c r="F27" s="62">
        <f t="shared" si="20"/>
        <v>154</v>
      </c>
      <c r="G27" s="46">
        <f t="shared" si="7"/>
        <v>10</v>
      </c>
      <c r="H27" s="74">
        <v>299</v>
      </c>
      <c r="I27" s="62">
        <f t="shared" si="21"/>
        <v>65</v>
      </c>
      <c r="J27" s="46">
        <f t="shared" si="11"/>
        <v>22</v>
      </c>
      <c r="K27" s="70">
        <v>28.65</v>
      </c>
      <c r="L27" s="62">
        <f t="shared" si="22"/>
        <v>133</v>
      </c>
      <c r="M27" s="46">
        <f t="shared" si="12"/>
        <v>5</v>
      </c>
      <c r="N27" s="102">
        <v>1.4687500000000002E-3</v>
      </c>
      <c r="O27" s="62">
        <f t="shared" si="23"/>
        <v>411</v>
      </c>
      <c r="P27" s="46">
        <f t="shared" si="13"/>
        <v>5</v>
      </c>
      <c r="Q27" s="145">
        <f t="shared" si="24"/>
        <v>763</v>
      </c>
      <c r="R27" s="146">
        <f t="shared" si="25"/>
        <v>42</v>
      </c>
      <c r="S27" s="47">
        <f t="shared" si="6"/>
        <v>8</v>
      </c>
      <c r="T27" s="7"/>
      <c r="U27" s="7"/>
      <c r="V27" s="7"/>
      <c r="W27" s="7"/>
      <c r="X27" s="7"/>
      <c r="Y27" s="7"/>
      <c r="Z27" s="7"/>
      <c r="AA27" s="1"/>
      <c r="AB27" s="1"/>
      <c r="AC27" s="1"/>
      <c r="AD27" s="1"/>
      <c r="AE27" s="1"/>
    </row>
    <row r="28" spans="1:31" x14ac:dyDescent="0.2">
      <c r="A28" s="5"/>
      <c r="B28" s="185" t="s">
        <v>49</v>
      </c>
      <c r="C28" s="174">
        <v>39368</v>
      </c>
      <c r="D28" s="173" t="s">
        <v>98</v>
      </c>
      <c r="E28" s="68">
        <v>9.24</v>
      </c>
      <c r="F28" s="59">
        <f t="shared" si="20"/>
        <v>253</v>
      </c>
      <c r="G28" s="30">
        <f t="shared" si="7"/>
        <v>2</v>
      </c>
      <c r="H28" s="72">
        <v>387</v>
      </c>
      <c r="I28" s="59">
        <f t="shared" si="21"/>
        <v>185</v>
      </c>
      <c r="J28" s="30">
        <f t="shared" si="11"/>
        <v>2</v>
      </c>
      <c r="K28" s="68">
        <v>26.45</v>
      </c>
      <c r="L28" s="59">
        <f t="shared" si="22"/>
        <v>116</v>
      </c>
      <c r="M28" s="30">
        <f t="shared" si="12"/>
        <v>11</v>
      </c>
      <c r="N28" s="103">
        <v>1.5546296296296295E-3</v>
      </c>
      <c r="O28" s="59">
        <f t="shared" si="23"/>
        <v>322</v>
      </c>
      <c r="P28" s="30">
        <f t="shared" si="13"/>
        <v>11</v>
      </c>
      <c r="Q28" s="116">
        <f t="shared" si="24"/>
        <v>876</v>
      </c>
      <c r="R28" s="117">
        <f t="shared" si="25"/>
        <v>26</v>
      </c>
      <c r="S28" s="40">
        <f t="shared" si="6"/>
        <v>5</v>
      </c>
      <c r="T28" s="7" t="s">
        <v>128</v>
      </c>
      <c r="U28" s="7"/>
      <c r="V28" s="7"/>
      <c r="W28" s="7"/>
      <c r="X28" s="7"/>
      <c r="Y28" s="7"/>
      <c r="Z28" s="7"/>
      <c r="AA28" s="1"/>
      <c r="AB28" s="1"/>
      <c r="AC28" s="1"/>
      <c r="AD28" s="1"/>
      <c r="AE28" s="1"/>
    </row>
    <row r="29" spans="1:31" x14ac:dyDescent="0.2">
      <c r="A29" s="5"/>
      <c r="B29" s="185" t="s">
        <v>118</v>
      </c>
      <c r="C29" s="174">
        <v>39187</v>
      </c>
      <c r="D29" s="173" t="s">
        <v>98</v>
      </c>
      <c r="E29" s="97">
        <v>11.27</v>
      </c>
      <c r="F29" s="58">
        <f t="shared" si="20"/>
        <v>4</v>
      </c>
      <c r="G29" s="12">
        <f t="shared" si="7"/>
        <v>24</v>
      </c>
      <c r="H29" s="98">
        <v>280</v>
      </c>
      <c r="I29" s="58">
        <f t="shared" si="21"/>
        <v>44</v>
      </c>
      <c r="J29" s="12">
        <f t="shared" si="11"/>
        <v>23</v>
      </c>
      <c r="K29" s="97">
        <v>17.100000000000001</v>
      </c>
      <c r="L29" s="58">
        <f t="shared" si="22"/>
        <v>46</v>
      </c>
      <c r="M29" s="12">
        <f t="shared" si="12"/>
        <v>25</v>
      </c>
      <c r="N29" s="100">
        <v>1.9488425925925925E-3</v>
      </c>
      <c r="O29" s="58">
        <f t="shared" si="23"/>
        <v>40</v>
      </c>
      <c r="P29" s="12">
        <f t="shared" si="13"/>
        <v>24</v>
      </c>
      <c r="Q29" s="116">
        <f t="shared" si="24"/>
        <v>134</v>
      </c>
      <c r="R29" s="117">
        <f t="shared" si="25"/>
        <v>96</v>
      </c>
      <c r="S29" s="40">
        <f t="shared" si="6"/>
        <v>25</v>
      </c>
      <c r="T29" s="7"/>
      <c r="U29" s="7"/>
      <c r="V29" s="7"/>
      <c r="W29" s="7"/>
      <c r="X29" s="7"/>
      <c r="Y29" s="7"/>
      <c r="Z29" s="7"/>
      <c r="AA29" s="1"/>
      <c r="AB29" s="1"/>
      <c r="AC29" s="1"/>
      <c r="AD29" s="1"/>
      <c r="AE29" s="1"/>
    </row>
    <row r="30" spans="1:31" ht="13.5" thickBot="1" x14ac:dyDescent="0.25">
      <c r="A30" s="5"/>
      <c r="B30" s="186" t="s">
        <v>119</v>
      </c>
      <c r="C30" s="187">
        <v>39097</v>
      </c>
      <c r="D30" s="188" t="s">
        <v>98</v>
      </c>
      <c r="E30" s="69">
        <v>9.51</v>
      </c>
      <c r="F30" s="61">
        <f t="shared" si="20"/>
        <v>201</v>
      </c>
      <c r="G30" s="43">
        <f t="shared" si="7"/>
        <v>5</v>
      </c>
      <c r="H30" s="73">
        <v>363</v>
      </c>
      <c r="I30" s="61">
        <f t="shared" si="21"/>
        <v>149</v>
      </c>
      <c r="J30" s="43">
        <f t="shared" si="11"/>
        <v>8</v>
      </c>
      <c r="K30" s="69">
        <v>28.78</v>
      </c>
      <c r="L30" s="61">
        <f t="shared" si="22"/>
        <v>134</v>
      </c>
      <c r="M30" s="43">
        <f t="shared" si="12"/>
        <v>4</v>
      </c>
      <c r="N30" s="104">
        <v>2.0425925925925924E-3</v>
      </c>
      <c r="O30" s="61">
        <f t="shared" si="23"/>
        <v>12</v>
      </c>
      <c r="P30" s="43">
        <f t="shared" si="13"/>
        <v>25</v>
      </c>
      <c r="Q30" s="129">
        <f t="shared" si="24"/>
        <v>496</v>
      </c>
      <c r="R30" s="130">
        <f t="shared" si="25"/>
        <v>42</v>
      </c>
      <c r="S30" s="44">
        <f t="shared" si="6"/>
        <v>19</v>
      </c>
      <c r="T30" s="7"/>
      <c r="U30" s="7"/>
      <c r="V30" s="7"/>
      <c r="W30" s="7"/>
      <c r="X30" s="7"/>
      <c r="Y30" s="7"/>
      <c r="Z30" s="7"/>
      <c r="AA30" s="1"/>
      <c r="AB30" s="1"/>
      <c r="AC30" s="1"/>
      <c r="AD30" s="1"/>
      <c r="AE30" s="1"/>
    </row>
    <row r="31" spans="1:31" x14ac:dyDescent="0.2">
      <c r="A31" s="5"/>
      <c r="B31" s="182" t="s">
        <v>120</v>
      </c>
      <c r="C31" s="183">
        <v>39357</v>
      </c>
      <c r="D31" s="184" t="s">
        <v>21</v>
      </c>
      <c r="E31" s="70">
        <v>10.43</v>
      </c>
      <c r="F31" s="62">
        <f t="shared" si="20"/>
        <v>65</v>
      </c>
      <c r="G31" s="46">
        <f t="shared" si="7"/>
        <v>20</v>
      </c>
      <c r="H31" s="74">
        <v>342</v>
      </c>
      <c r="I31" s="62">
        <f t="shared" si="21"/>
        <v>119</v>
      </c>
      <c r="J31" s="46">
        <f t="shared" si="11"/>
        <v>12</v>
      </c>
      <c r="K31" s="70">
        <v>22.1</v>
      </c>
      <c r="L31" s="62">
        <f t="shared" si="22"/>
        <v>82</v>
      </c>
      <c r="M31" s="46">
        <f t="shared" si="12"/>
        <v>19</v>
      </c>
      <c r="N31" s="102">
        <v>1.5475694444444443E-3</v>
      </c>
      <c r="O31" s="62">
        <f t="shared" si="23"/>
        <v>322</v>
      </c>
      <c r="P31" s="46">
        <f t="shared" si="13"/>
        <v>11</v>
      </c>
      <c r="Q31" s="145">
        <f t="shared" si="24"/>
        <v>588</v>
      </c>
      <c r="R31" s="146">
        <f t="shared" si="25"/>
        <v>62</v>
      </c>
      <c r="S31" s="47">
        <f t="shared" si="6"/>
        <v>15</v>
      </c>
      <c r="T31" s="7"/>
      <c r="U31" s="7"/>
      <c r="V31" s="7"/>
      <c r="W31" s="7"/>
      <c r="X31" s="7"/>
      <c r="Y31" s="7"/>
      <c r="Z31" s="7"/>
      <c r="AA31" s="1"/>
      <c r="AB31" s="1"/>
      <c r="AC31" s="1"/>
      <c r="AD31" s="1"/>
      <c r="AE31" s="1"/>
    </row>
    <row r="32" spans="1:31" x14ac:dyDescent="0.2">
      <c r="A32" s="5"/>
      <c r="B32" s="185" t="s">
        <v>121</v>
      </c>
      <c r="C32" s="174">
        <v>39424</v>
      </c>
      <c r="D32" s="173" t="s">
        <v>21</v>
      </c>
      <c r="E32" s="68">
        <v>11.26</v>
      </c>
      <c r="F32" s="59">
        <f t="shared" si="20"/>
        <v>4</v>
      </c>
      <c r="G32" s="30">
        <f t="shared" si="7"/>
        <v>24</v>
      </c>
      <c r="H32" s="72">
        <v>268</v>
      </c>
      <c r="I32" s="59">
        <f t="shared" si="21"/>
        <v>32</v>
      </c>
      <c r="J32" s="30">
        <f t="shared" si="11"/>
        <v>24</v>
      </c>
      <c r="K32" s="68">
        <v>20</v>
      </c>
      <c r="L32" s="59">
        <f t="shared" si="22"/>
        <v>67</v>
      </c>
      <c r="M32" s="30">
        <f t="shared" si="12"/>
        <v>22</v>
      </c>
      <c r="N32" s="103">
        <v>1.7326388888888888E-3</v>
      </c>
      <c r="O32" s="59">
        <f t="shared" si="23"/>
        <v>159</v>
      </c>
      <c r="P32" s="30">
        <f t="shared" si="13"/>
        <v>22</v>
      </c>
      <c r="Q32" s="116">
        <f t="shared" si="24"/>
        <v>262</v>
      </c>
      <c r="R32" s="117">
        <f t="shared" si="25"/>
        <v>92</v>
      </c>
      <c r="S32" s="40">
        <f t="shared" si="6"/>
        <v>24</v>
      </c>
      <c r="T32" s="7"/>
      <c r="U32" s="7"/>
      <c r="V32" s="7"/>
      <c r="W32" s="7"/>
      <c r="X32" s="7"/>
      <c r="Y32" s="7"/>
      <c r="Z32" s="7"/>
      <c r="AA32" s="1"/>
      <c r="AB32" s="1"/>
      <c r="AC32" s="1"/>
      <c r="AD32" s="1"/>
      <c r="AE32" s="1"/>
    </row>
    <row r="33" spans="1:31" x14ac:dyDescent="0.2">
      <c r="A33" s="5"/>
      <c r="B33" s="185" t="s">
        <v>70</v>
      </c>
      <c r="C33" s="174">
        <v>39218</v>
      </c>
      <c r="D33" s="173" t="s">
        <v>21</v>
      </c>
      <c r="E33" s="97">
        <v>9.84</v>
      </c>
      <c r="F33" s="58">
        <f t="shared" si="20"/>
        <v>145</v>
      </c>
      <c r="G33" s="12">
        <f t="shared" si="7"/>
        <v>14</v>
      </c>
      <c r="H33" s="98">
        <v>325</v>
      </c>
      <c r="I33" s="58">
        <f t="shared" si="21"/>
        <v>96</v>
      </c>
      <c r="J33" s="12">
        <f t="shared" si="11"/>
        <v>17</v>
      </c>
      <c r="K33" s="97">
        <v>26.25</v>
      </c>
      <c r="L33" s="58">
        <f t="shared" si="22"/>
        <v>114</v>
      </c>
      <c r="M33" s="12">
        <f t="shared" si="12"/>
        <v>13</v>
      </c>
      <c r="N33" s="100">
        <v>1.6370370370370373E-3</v>
      </c>
      <c r="O33" s="58">
        <f t="shared" si="23"/>
        <v>244</v>
      </c>
      <c r="P33" s="12">
        <f t="shared" si="13"/>
        <v>15</v>
      </c>
      <c r="Q33" s="116">
        <f t="shared" si="24"/>
        <v>599</v>
      </c>
      <c r="R33" s="117">
        <f t="shared" si="25"/>
        <v>59</v>
      </c>
      <c r="S33" s="40">
        <f t="shared" si="6"/>
        <v>14</v>
      </c>
      <c r="T33" s="7"/>
      <c r="U33" s="7"/>
      <c r="V33" s="7"/>
      <c r="W33" s="7"/>
      <c r="X33" s="7"/>
      <c r="Y33" s="7"/>
      <c r="Z33" s="7"/>
      <c r="AA33" s="1"/>
      <c r="AB33" s="1"/>
      <c r="AC33" s="1"/>
      <c r="AD33" s="1"/>
      <c r="AE33" s="1"/>
    </row>
    <row r="34" spans="1:31" ht="13.5" thickBot="1" x14ac:dyDescent="0.25">
      <c r="A34" s="5"/>
      <c r="B34" s="186" t="s">
        <v>122</v>
      </c>
      <c r="C34" s="187">
        <v>39085</v>
      </c>
      <c r="D34" s="188" t="s">
        <v>21</v>
      </c>
      <c r="E34" s="69">
        <v>10.14</v>
      </c>
      <c r="F34" s="61">
        <f t="shared" si="20"/>
        <v>101</v>
      </c>
      <c r="G34" s="43">
        <f t="shared" si="7"/>
        <v>18</v>
      </c>
      <c r="H34" s="73">
        <v>316</v>
      </c>
      <c r="I34" s="61">
        <f t="shared" si="21"/>
        <v>85</v>
      </c>
      <c r="J34" s="43">
        <f t="shared" si="11"/>
        <v>20</v>
      </c>
      <c r="K34" s="69">
        <v>20.2</v>
      </c>
      <c r="L34" s="61">
        <f t="shared" si="22"/>
        <v>68</v>
      </c>
      <c r="M34" s="43">
        <f t="shared" si="12"/>
        <v>21</v>
      </c>
      <c r="N34" s="104">
        <v>1.7839120370370372E-3</v>
      </c>
      <c r="O34" s="61">
        <f t="shared" si="23"/>
        <v>126</v>
      </c>
      <c r="P34" s="43">
        <f t="shared" si="13"/>
        <v>23</v>
      </c>
      <c r="Q34" s="129">
        <f t="shared" si="24"/>
        <v>380</v>
      </c>
      <c r="R34" s="130">
        <f t="shared" si="25"/>
        <v>82</v>
      </c>
      <c r="S34" s="44">
        <f t="shared" si="6"/>
        <v>22</v>
      </c>
      <c r="T34" s="7"/>
      <c r="U34" s="7"/>
      <c r="V34" s="7"/>
      <c r="W34" s="7"/>
      <c r="X34" s="7"/>
      <c r="Y34" s="7"/>
      <c r="Z34" s="7"/>
      <c r="AA34" s="1"/>
      <c r="AB34" s="1"/>
      <c r="AC34" s="1"/>
      <c r="AD34" s="1"/>
      <c r="AE34" s="1"/>
    </row>
    <row r="35" spans="1:31" x14ac:dyDescent="0.2">
      <c r="A35" s="5"/>
      <c r="B35" s="175"/>
      <c r="C35" s="176"/>
      <c r="D35" s="177"/>
      <c r="E35" s="70"/>
      <c r="F35" s="62">
        <f t="shared" si="20"/>
        <v>0</v>
      </c>
      <c r="G35" s="46">
        <f t="shared" si="7"/>
        <v>0</v>
      </c>
      <c r="H35" s="74"/>
      <c r="I35" s="62">
        <f t="shared" si="21"/>
        <v>0</v>
      </c>
      <c r="J35" s="46">
        <f t="shared" si="11"/>
        <v>0</v>
      </c>
      <c r="K35" s="70"/>
      <c r="L35" s="62">
        <f t="shared" si="22"/>
        <v>0</v>
      </c>
      <c r="M35" s="46">
        <f t="shared" si="12"/>
        <v>0</v>
      </c>
      <c r="N35" s="102"/>
      <c r="O35" s="62">
        <f t="shared" si="23"/>
        <v>0</v>
      </c>
      <c r="P35" s="46">
        <f t="shared" si="13"/>
        <v>0</v>
      </c>
      <c r="Q35" s="145">
        <f t="shared" si="24"/>
        <v>0</v>
      </c>
      <c r="R35" s="146" t="str">
        <f t="shared" si="25"/>
        <v>nekompletní</v>
      </c>
      <c r="S35" s="47">
        <f t="shared" si="6"/>
        <v>0</v>
      </c>
      <c r="T35" s="7"/>
      <c r="U35" s="7"/>
      <c r="V35" s="7"/>
      <c r="W35" s="7"/>
      <c r="X35" s="7"/>
      <c r="Y35" s="7"/>
      <c r="Z35" s="7"/>
      <c r="AA35" s="1"/>
      <c r="AB35" s="1"/>
      <c r="AC35" s="1"/>
      <c r="AD35" s="1"/>
      <c r="AE35" s="1"/>
    </row>
    <row r="36" spans="1:31" x14ac:dyDescent="0.2">
      <c r="A36" s="5"/>
      <c r="B36" s="178"/>
      <c r="C36" s="133"/>
      <c r="D36" s="132"/>
      <c r="E36" s="68"/>
      <c r="F36" s="59">
        <f t="shared" si="20"/>
        <v>0</v>
      </c>
      <c r="G36" s="30">
        <f t="shared" si="7"/>
        <v>0</v>
      </c>
      <c r="H36" s="72"/>
      <c r="I36" s="59">
        <f t="shared" si="21"/>
        <v>0</v>
      </c>
      <c r="J36" s="30">
        <f t="shared" si="11"/>
        <v>0</v>
      </c>
      <c r="K36" s="68"/>
      <c r="L36" s="59">
        <f t="shared" si="22"/>
        <v>0</v>
      </c>
      <c r="M36" s="30">
        <f t="shared" si="12"/>
        <v>0</v>
      </c>
      <c r="N36" s="103"/>
      <c r="O36" s="59">
        <f t="shared" si="23"/>
        <v>0</v>
      </c>
      <c r="P36" s="30">
        <f t="shared" si="13"/>
        <v>0</v>
      </c>
      <c r="Q36" s="116">
        <f t="shared" si="24"/>
        <v>0</v>
      </c>
      <c r="R36" s="117" t="str">
        <f t="shared" si="25"/>
        <v>nekompletní</v>
      </c>
      <c r="S36" s="40">
        <f t="shared" si="6"/>
        <v>0</v>
      </c>
      <c r="T36" s="7"/>
      <c r="U36" s="7"/>
      <c r="V36" s="7"/>
      <c r="W36" s="7"/>
      <c r="X36" s="7"/>
      <c r="Y36" s="7"/>
      <c r="Z36" s="7"/>
      <c r="AA36" s="1"/>
      <c r="AB36" s="1"/>
      <c r="AC36" s="1"/>
      <c r="AD36" s="1"/>
      <c r="AE36" s="1"/>
    </row>
    <row r="37" spans="1:31" x14ac:dyDescent="0.2">
      <c r="A37" s="5"/>
      <c r="B37" s="178"/>
      <c r="C37" s="133"/>
      <c r="D37" s="132"/>
      <c r="E37" s="97"/>
      <c r="F37" s="58">
        <f t="shared" si="20"/>
        <v>0</v>
      </c>
      <c r="G37" s="12">
        <f t="shared" si="7"/>
        <v>0</v>
      </c>
      <c r="H37" s="98"/>
      <c r="I37" s="58">
        <f t="shared" si="21"/>
        <v>0</v>
      </c>
      <c r="J37" s="12">
        <f t="shared" si="11"/>
        <v>0</v>
      </c>
      <c r="K37" s="97"/>
      <c r="L37" s="58">
        <f t="shared" si="22"/>
        <v>0</v>
      </c>
      <c r="M37" s="12">
        <f t="shared" si="12"/>
        <v>0</v>
      </c>
      <c r="N37" s="100"/>
      <c r="O37" s="58">
        <f t="shared" si="23"/>
        <v>0</v>
      </c>
      <c r="P37" s="12">
        <f t="shared" si="13"/>
        <v>0</v>
      </c>
      <c r="Q37" s="116">
        <f t="shared" si="24"/>
        <v>0</v>
      </c>
      <c r="R37" s="117" t="str">
        <f t="shared" si="25"/>
        <v>nekompletní</v>
      </c>
      <c r="S37" s="40">
        <f t="shared" si="6"/>
        <v>0</v>
      </c>
      <c r="T37" s="7"/>
      <c r="U37" s="7"/>
      <c r="V37" s="7"/>
      <c r="W37" s="7"/>
      <c r="X37" s="7"/>
      <c r="Y37" s="7"/>
      <c r="Z37" s="7"/>
      <c r="AA37" s="1"/>
      <c r="AB37" s="1"/>
      <c r="AC37" s="1"/>
      <c r="AD37" s="1"/>
      <c r="AE37" s="1"/>
    </row>
    <row r="38" spans="1:31" ht="13.5" thickBot="1" x14ac:dyDescent="0.25">
      <c r="A38" s="5"/>
      <c r="B38" s="179"/>
      <c r="C38" s="180"/>
      <c r="D38" s="181"/>
      <c r="E38" s="69"/>
      <c r="F38" s="61">
        <f t="shared" si="20"/>
        <v>0</v>
      </c>
      <c r="G38" s="43">
        <f t="shared" si="7"/>
        <v>0</v>
      </c>
      <c r="H38" s="73"/>
      <c r="I38" s="61">
        <f t="shared" si="21"/>
        <v>0</v>
      </c>
      <c r="J38" s="43">
        <f t="shared" si="11"/>
        <v>0</v>
      </c>
      <c r="K38" s="69"/>
      <c r="L38" s="61">
        <f t="shared" si="22"/>
        <v>0</v>
      </c>
      <c r="M38" s="43">
        <f t="shared" si="12"/>
        <v>0</v>
      </c>
      <c r="N38" s="104"/>
      <c r="O38" s="61">
        <f t="shared" si="23"/>
        <v>0</v>
      </c>
      <c r="P38" s="43">
        <f t="shared" si="13"/>
        <v>0</v>
      </c>
      <c r="Q38" s="129">
        <f t="shared" si="24"/>
        <v>0</v>
      </c>
      <c r="R38" s="130" t="str">
        <f t="shared" si="25"/>
        <v>nekompletní</v>
      </c>
      <c r="S38" s="44">
        <f t="shared" si="6"/>
        <v>0</v>
      </c>
      <c r="T38" s="7"/>
      <c r="U38" s="7"/>
      <c r="V38" s="7"/>
      <c r="W38" s="7"/>
      <c r="X38" s="7"/>
      <c r="Y38" s="7"/>
      <c r="Z38" s="7"/>
      <c r="AA38" s="1"/>
      <c r="AB38" s="1"/>
      <c r="AC38" s="1"/>
      <c r="AD38" s="1"/>
      <c r="AE38" s="1"/>
    </row>
    <row r="39" spans="1:31" x14ac:dyDescent="0.2">
      <c r="A39" s="1"/>
      <c r="B39" s="22"/>
      <c r="C39" s="11"/>
      <c r="D39" s="22"/>
      <c r="E39" s="22"/>
      <c r="F39" s="22"/>
      <c r="G39" s="22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"/>
      <c r="B40" s="23"/>
      <c r="C40" s="1"/>
      <c r="D40" s="23"/>
      <c r="E40" s="23"/>
      <c r="F40" s="23"/>
      <c r="G40" s="2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"/>
      <c r="B41" s="23"/>
      <c r="C41" s="1"/>
      <c r="D41" s="23"/>
      <c r="E41" s="23"/>
      <c r="F41" s="23"/>
      <c r="G41" s="2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"/>
      <c r="B42" s="23"/>
      <c r="C42" s="1"/>
      <c r="D42" s="23"/>
      <c r="E42" s="23"/>
      <c r="F42" s="23"/>
      <c r="G42" s="2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</sheetData>
  <sheetProtection formatCells="0" formatColumns="0" formatRows="0" insertColumns="0" insertRows="0"/>
  <sortState ref="B8:S38">
    <sortCondition ref="D8:D38"/>
  </sortState>
  <mergeCells count="9">
    <mergeCell ref="E5:G5"/>
    <mergeCell ref="E6:G6"/>
    <mergeCell ref="H1:S3"/>
    <mergeCell ref="H6:J6"/>
    <mergeCell ref="K6:M6"/>
    <mergeCell ref="H5:J5"/>
    <mergeCell ref="K5:M5"/>
    <mergeCell ref="N5:P5"/>
    <mergeCell ref="N6:P6"/>
  </mergeCells>
  <phoneticPr fontId="0" type="noConversion"/>
  <conditionalFormatting sqref="U8:U38 S8:S18">
    <cfRule type="cellIs" dxfId="71" priority="207" stopIfTrue="1" operator="equal">
      <formula>1</formula>
    </cfRule>
    <cfRule type="cellIs" dxfId="70" priority="208" stopIfTrue="1" operator="equal">
      <formula>2</formula>
    </cfRule>
    <cfRule type="cellIs" dxfId="69" priority="209" stopIfTrue="1" operator="equal">
      <formula>3</formula>
    </cfRule>
  </conditionalFormatting>
  <conditionalFormatting sqref="G8:G18 J8:J18 M8:M18 P8:Q18">
    <cfRule type="cellIs" dxfId="68" priority="214" stopIfTrue="1" operator="equal">
      <formula>3</formula>
    </cfRule>
    <cfRule type="cellIs" dxfId="67" priority="215" stopIfTrue="1" operator="equal">
      <formula>1</formula>
    </cfRule>
    <cfRule type="cellIs" dxfId="66" priority="216" stopIfTrue="1" operator="equal">
      <formula>2</formula>
    </cfRule>
  </conditionalFormatting>
  <conditionalFormatting sqref="Q8:Q13 P14:Q18 G8:G18 J8:J18 M8:M18 P8:P18">
    <cfRule type="cellIs" dxfId="65" priority="205" stopIfTrue="1" operator="equal">
      <formula>3</formula>
    </cfRule>
    <cfRule type="cellIs" dxfId="64" priority="206" stopIfTrue="1" operator="equal">
      <formula>2</formula>
    </cfRule>
  </conditionalFormatting>
  <conditionalFormatting sqref="S8:S18">
    <cfRule type="cellIs" dxfId="63" priority="204" operator="equal">
      <formula>4</formula>
    </cfRule>
  </conditionalFormatting>
  <conditionalFormatting sqref="Q8:Q13 S8:S18 P14:Q18 G8:G18 J8:J18 M8:M18 P8:P18">
    <cfRule type="cellIs" dxfId="62" priority="201" operator="equal">
      <formula>6</formula>
    </cfRule>
    <cfRule type="cellIs" dxfId="61" priority="202" operator="equal">
      <formula>4</formula>
    </cfRule>
    <cfRule type="cellIs" dxfId="60" priority="203" operator="equal">
      <formula>5</formula>
    </cfRule>
  </conditionalFormatting>
  <conditionalFormatting sqref="G19:G22 J19:J22 M19:M22 P19:Q22">
    <cfRule type="cellIs" dxfId="59" priority="53" stopIfTrue="1" operator="equal">
      <formula>3</formula>
    </cfRule>
    <cfRule type="cellIs" dxfId="58" priority="54" stopIfTrue="1" operator="equal">
      <formula>2</formula>
    </cfRule>
  </conditionalFormatting>
  <conditionalFormatting sqref="G23:G26 J23:J26 M23:M26 P23:Q26">
    <cfRule type="cellIs" dxfId="57" priority="41" stopIfTrue="1" operator="equal">
      <formula>3</formula>
    </cfRule>
    <cfRule type="cellIs" dxfId="56" priority="42" stopIfTrue="1" operator="equal">
      <formula>2</formula>
    </cfRule>
  </conditionalFormatting>
  <conditionalFormatting sqref="S19:S22">
    <cfRule type="cellIs" dxfId="55" priority="55" stopIfTrue="1" operator="equal">
      <formula>1</formula>
    </cfRule>
    <cfRule type="cellIs" dxfId="54" priority="56" stopIfTrue="1" operator="equal">
      <formula>2</formula>
    </cfRule>
    <cfRule type="cellIs" dxfId="53" priority="57" stopIfTrue="1" operator="equal">
      <formula>3</formula>
    </cfRule>
  </conditionalFormatting>
  <conditionalFormatting sqref="G19:G22 J19:J22 M19:M22 P19:Q22">
    <cfRule type="cellIs" dxfId="52" priority="58" stopIfTrue="1" operator="equal">
      <formula>3</formula>
    </cfRule>
    <cfRule type="cellIs" dxfId="51" priority="59" stopIfTrue="1" operator="equal">
      <formula>1</formula>
    </cfRule>
    <cfRule type="cellIs" dxfId="50" priority="60" stopIfTrue="1" operator="equal">
      <formula>2</formula>
    </cfRule>
  </conditionalFormatting>
  <conditionalFormatting sqref="S19:S22">
    <cfRule type="cellIs" dxfId="49" priority="52" operator="equal">
      <formula>4</formula>
    </cfRule>
  </conditionalFormatting>
  <conditionalFormatting sqref="S19:S22 G19:G22 J19:J22 M19:M22 P19:Q22">
    <cfRule type="cellIs" dxfId="48" priority="49" operator="equal">
      <formula>6</formula>
    </cfRule>
    <cfRule type="cellIs" dxfId="47" priority="50" operator="equal">
      <formula>4</formula>
    </cfRule>
    <cfRule type="cellIs" dxfId="46" priority="51" operator="equal">
      <formula>5</formula>
    </cfRule>
  </conditionalFormatting>
  <conditionalFormatting sqref="S23:S26">
    <cfRule type="cellIs" dxfId="45" priority="43" stopIfTrue="1" operator="equal">
      <formula>1</formula>
    </cfRule>
    <cfRule type="cellIs" dxfId="44" priority="44" stopIfTrue="1" operator="equal">
      <formula>2</formula>
    </cfRule>
    <cfRule type="cellIs" dxfId="43" priority="45" stopIfTrue="1" operator="equal">
      <formula>3</formula>
    </cfRule>
  </conditionalFormatting>
  <conditionalFormatting sqref="G23:G26 J23:J26 M23:M26 P23:Q26">
    <cfRule type="cellIs" dxfId="42" priority="46" stopIfTrue="1" operator="equal">
      <formula>3</formula>
    </cfRule>
    <cfRule type="cellIs" dxfId="41" priority="47" stopIfTrue="1" operator="equal">
      <formula>1</formula>
    </cfRule>
    <cfRule type="cellIs" dxfId="40" priority="48" stopIfTrue="1" operator="equal">
      <formula>2</formula>
    </cfRule>
  </conditionalFormatting>
  <conditionalFormatting sqref="S23:S26">
    <cfRule type="cellIs" dxfId="39" priority="40" operator="equal">
      <formula>4</formula>
    </cfRule>
  </conditionalFormatting>
  <conditionalFormatting sqref="S23:S26 G23:G26 J23:J26 M23:M26 P23:Q26">
    <cfRule type="cellIs" dxfId="38" priority="37" operator="equal">
      <formula>6</formula>
    </cfRule>
    <cfRule type="cellIs" dxfId="37" priority="38" operator="equal">
      <formula>4</formula>
    </cfRule>
    <cfRule type="cellIs" dxfId="36" priority="39" operator="equal">
      <formula>5</formula>
    </cfRule>
  </conditionalFormatting>
  <conditionalFormatting sqref="S27:S30">
    <cfRule type="cellIs" dxfId="35" priority="31" stopIfTrue="1" operator="equal">
      <formula>1</formula>
    </cfRule>
    <cfRule type="cellIs" dxfId="34" priority="32" stopIfTrue="1" operator="equal">
      <formula>2</formula>
    </cfRule>
    <cfRule type="cellIs" dxfId="33" priority="33" stopIfTrue="1" operator="equal">
      <formula>3</formula>
    </cfRule>
  </conditionalFormatting>
  <conditionalFormatting sqref="G27:G30 J27:J30 M27:M30 P27:Q30">
    <cfRule type="cellIs" dxfId="32" priority="34" stopIfTrue="1" operator="equal">
      <formula>3</formula>
    </cfRule>
    <cfRule type="cellIs" dxfId="31" priority="35" stopIfTrue="1" operator="equal">
      <formula>1</formula>
    </cfRule>
    <cfRule type="cellIs" dxfId="30" priority="36" stopIfTrue="1" operator="equal">
      <formula>2</formula>
    </cfRule>
  </conditionalFormatting>
  <conditionalFormatting sqref="G27:G30 J27:J30 M27:M30 P27:Q30">
    <cfRule type="cellIs" dxfId="29" priority="29" stopIfTrue="1" operator="equal">
      <formula>3</formula>
    </cfRule>
    <cfRule type="cellIs" dxfId="28" priority="30" stopIfTrue="1" operator="equal">
      <formula>2</formula>
    </cfRule>
  </conditionalFormatting>
  <conditionalFormatting sqref="S27:S30">
    <cfRule type="cellIs" dxfId="27" priority="28" operator="equal">
      <formula>4</formula>
    </cfRule>
  </conditionalFormatting>
  <conditionalFormatting sqref="S27:S30 G27:G30 J27:J30 M27:M30 P27:Q30">
    <cfRule type="cellIs" dxfId="26" priority="25" operator="equal">
      <formula>6</formula>
    </cfRule>
    <cfRule type="cellIs" dxfId="25" priority="26" operator="equal">
      <formula>4</formula>
    </cfRule>
    <cfRule type="cellIs" dxfId="24" priority="27" operator="equal">
      <formula>5</formula>
    </cfRule>
  </conditionalFormatting>
  <conditionalFormatting sqref="S31:S34">
    <cfRule type="cellIs" dxfId="23" priority="19" stopIfTrue="1" operator="equal">
      <formula>1</formula>
    </cfRule>
    <cfRule type="cellIs" dxfId="22" priority="20" stopIfTrue="1" operator="equal">
      <formula>2</formula>
    </cfRule>
    <cfRule type="cellIs" dxfId="21" priority="21" stopIfTrue="1" operator="equal">
      <formula>3</formula>
    </cfRule>
  </conditionalFormatting>
  <conditionalFormatting sqref="G31:G34 J31:J34 M31:M34 P31:Q34">
    <cfRule type="cellIs" dxfId="20" priority="22" stopIfTrue="1" operator="equal">
      <formula>3</formula>
    </cfRule>
    <cfRule type="cellIs" dxfId="19" priority="23" stopIfTrue="1" operator="equal">
      <formula>1</formula>
    </cfRule>
    <cfRule type="cellIs" dxfId="18" priority="24" stopIfTrue="1" operator="equal">
      <formula>2</formula>
    </cfRule>
  </conditionalFormatting>
  <conditionalFormatting sqref="G31:G34 J31:J34 M31:M34 P31:Q34">
    <cfRule type="cellIs" dxfId="17" priority="17" stopIfTrue="1" operator="equal">
      <formula>3</formula>
    </cfRule>
    <cfRule type="cellIs" dxfId="16" priority="18" stopIfTrue="1" operator="equal">
      <formula>2</formula>
    </cfRule>
  </conditionalFormatting>
  <conditionalFormatting sqref="S31:S34">
    <cfRule type="cellIs" dxfId="15" priority="16" operator="equal">
      <formula>4</formula>
    </cfRule>
  </conditionalFormatting>
  <conditionalFormatting sqref="S31:S34 G31:G34 J31:J34 M31:M34 P31:Q34">
    <cfRule type="cellIs" dxfId="14" priority="13" operator="equal">
      <formula>6</formula>
    </cfRule>
    <cfRule type="cellIs" dxfId="13" priority="14" operator="equal">
      <formula>4</formula>
    </cfRule>
    <cfRule type="cellIs" dxfId="12" priority="15" operator="equal">
      <formula>5</formula>
    </cfRule>
  </conditionalFormatting>
  <conditionalFormatting sqref="S35:S38">
    <cfRule type="cellIs" dxfId="11" priority="7" stopIfTrue="1" operator="equal">
      <formula>1</formula>
    </cfRule>
    <cfRule type="cellIs" dxfId="10" priority="8" stopIfTrue="1" operator="equal">
      <formula>2</formula>
    </cfRule>
    <cfRule type="cellIs" dxfId="9" priority="9" stopIfTrue="1" operator="equal">
      <formula>3</formula>
    </cfRule>
  </conditionalFormatting>
  <conditionalFormatting sqref="G35:G38 J35:J38 M35:M38 P35:Q38">
    <cfRule type="cellIs" dxfId="8" priority="10" stopIfTrue="1" operator="equal">
      <formula>3</formula>
    </cfRule>
    <cfRule type="cellIs" dxfId="7" priority="11" stopIfTrue="1" operator="equal">
      <formula>1</formula>
    </cfRule>
    <cfRule type="cellIs" dxfId="6" priority="12" stopIfTrue="1" operator="equal">
      <formula>2</formula>
    </cfRule>
  </conditionalFormatting>
  <conditionalFormatting sqref="G35:G38 J35:J38 M35:M38 P35:Q38">
    <cfRule type="cellIs" dxfId="5" priority="5" stopIfTrue="1" operator="equal">
      <formula>3</formula>
    </cfRule>
    <cfRule type="cellIs" dxfId="4" priority="6" stopIfTrue="1" operator="equal">
      <formula>2</formula>
    </cfRule>
  </conditionalFormatting>
  <conditionalFormatting sqref="S35:S38">
    <cfRule type="cellIs" dxfId="3" priority="4" operator="equal">
      <formula>4</formula>
    </cfRule>
  </conditionalFormatting>
  <conditionalFormatting sqref="S35:S38 G35:G38 J35:J38 M35:M38 P35:Q38">
    <cfRule type="cellIs" dxfId="2" priority="1" operator="equal">
      <formula>6</formula>
    </cfRule>
    <cfRule type="cellIs" dxfId="1" priority="2" operator="equal">
      <formula>4</formula>
    </cfRule>
    <cfRule type="cellIs" dxfId="0" priority="3" operator="equal">
      <formula>5</formula>
    </cfRule>
  </conditionalFormatting>
  <pageMargins left="0.15748031496062992" right="0.11811023622047245" top="0.23622047244094491" bottom="0.39370078740157483" header="0.51181102362204722" footer="0.35433070866141736"/>
  <pageSetup paperSize="9" scale="73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Dívky 2008</vt:lpstr>
      <vt:lpstr>Chlapci 2008</vt:lpstr>
      <vt:lpstr>Dívky 2007</vt:lpstr>
      <vt:lpstr>Chlapci 2007</vt:lpstr>
      <vt:lpstr>'Dívky 2007'!Oblast_tisku</vt:lpstr>
      <vt:lpstr>'Dívky 2008'!Oblast_tisku</vt:lpstr>
      <vt:lpstr>'Chlapci 2007'!Oblast_tisku</vt:lpstr>
      <vt:lpstr>'Chlapci 2008'!Oblast_tisku</vt:lpstr>
    </vt:vector>
  </TitlesOfParts>
  <Company>ČAS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Mastný</dc:creator>
  <cp:lastModifiedBy>Jana Feilhauerová</cp:lastModifiedBy>
  <cp:lastPrinted>2018-06-20T11:49:18Z</cp:lastPrinted>
  <dcterms:created xsi:type="dcterms:W3CDTF">2008-06-19T08:02:12Z</dcterms:created>
  <dcterms:modified xsi:type="dcterms:W3CDTF">2018-06-21T07:28:08Z</dcterms:modified>
</cp:coreProperties>
</file>